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50" windowWidth="19140" windowHeight="6885"/>
  </bookViews>
  <sheets>
    <sheet name="Liite 3_paino%" sheetId="1" r:id="rId1"/>
    <sheet name="Liite 4_kg_as_a" sheetId="4" r:id="rId2"/>
    <sheet name="Liite 5_vertailu ryhmittäin" sheetId="8" r:id="rId3"/>
    <sheet name="Liite 6_vertaily yhteensä" sheetId="6" r:id="rId4"/>
  </sheets>
  <definedNames>
    <definedName name="_xlnm.Print_Area" localSheetId="2">'Liite 5_vertailu ryhmittäin'!$A$1:$AB$48</definedName>
    <definedName name="_xlnm.Print_Area" localSheetId="3">'Liite 6_vertaily yhteensä'!$A$1:$E$36</definedName>
  </definedNames>
  <calcPr calcId="145621"/>
</workbook>
</file>

<file path=xl/calcChain.xml><?xml version="1.0" encoding="utf-8"?>
<calcChain xmlns="http://schemas.openxmlformats.org/spreadsheetml/2006/main">
  <c r="H47" i="8" l="1"/>
  <c r="G47" i="8"/>
  <c r="C47" i="8"/>
  <c r="B47" i="8"/>
  <c r="C79" i="6" l="1"/>
  <c r="B79" i="6"/>
  <c r="D79" i="6" s="1"/>
  <c r="E79" i="6" s="1"/>
  <c r="C78" i="6"/>
  <c r="B78" i="6"/>
  <c r="D78" i="6" s="1"/>
  <c r="E78" i="6" s="1"/>
  <c r="C77" i="6"/>
  <c r="B77" i="6"/>
  <c r="D77" i="6" s="1"/>
  <c r="E77" i="6" s="1"/>
  <c r="C76" i="6"/>
  <c r="B76" i="6"/>
  <c r="D76" i="6" s="1"/>
  <c r="E76" i="6" s="1"/>
  <c r="C75" i="6"/>
  <c r="B75" i="6"/>
  <c r="C69" i="6"/>
  <c r="B69" i="6"/>
  <c r="D69" i="6" s="1"/>
  <c r="E69" i="6" s="1"/>
  <c r="C68" i="6"/>
  <c r="B68" i="6"/>
  <c r="D68" i="6" s="1"/>
  <c r="E68" i="6" s="1"/>
  <c r="C67" i="6"/>
  <c r="B67" i="6"/>
  <c r="D67" i="6" s="1"/>
  <c r="E67" i="6" s="1"/>
  <c r="C66" i="6"/>
  <c r="B66" i="6"/>
  <c r="D66" i="6" s="1"/>
  <c r="E66" i="6" s="1"/>
  <c r="C65" i="6"/>
  <c r="B65" i="6"/>
  <c r="D65" i="6" s="1"/>
  <c r="E65" i="6" s="1"/>
  <c r="C64" i="6"/>
  <c r="B64" i="6"/>
  <c r="D64" i="6" s="1"/>
  <c r="E64" i="6" s="1"/>
  <c r="C63" i="6"/>
  <c r="B63" i="6"/>
  <c r="D63" i="6" s="1"/>
  <c r="E63" i="6" s="1"/>
  <c r="C62" i="6"/>
  <c r="B62" i="6"/>
  <c r="D62" i="6" s="1"/>
  <c r="E62" i="6" s="1"/>
  <c r="C61" i="6"/>
  <c r="B61" i="6"/>
  <c r="D61" i="6" s="1"/>
  <c r="E61" i="6" s="1"/>
  <c r="C56" i="6"/>
  <c r="B56" i="6"/>
  <c r="D56" i="6" s="1"/>
  <c r="E56" i="6" s="1"/>
  <c r="C55" i="6"/>
  <c r="B55" i="6"/>
  <c r="D55" i="6" s="1"/>
  <c r="E55" i="6" s="1"/>
  <c r="C54" i="6"/>
  <c r="B54" i="6"/>
  <c r="D54" i="6" s="1"/>
  <c r="E54" i="6" s="1"/>
  <c r="C53" i="6"/>
  <c r="B53" i="6"/>
  <c r="D53" i="6" s="1"/>
  <c r="E53" i="6" s="1"/>
  <c r="C52" i="6"/>
  <c r="B52" i="6"/>
  <c r="D52" i="6" s="1"/>
  <c r="E52" i="6" s="1"/>
  <c r="C51" i="6"/>
  <c r="B51" i="6"/>
  <c r="D51" i="6" s="1"/>
  <c r="E51" i="6" s="1"/>
  <c r="C50" i="6"/>
  <c r="B50" i="6"/>
  <c r="D50" i="6" s="1"/>
  <c r="E50" i="6" s="1"/>
  <c r="C49" i="6"/>
  <c r="B49" i="6"/>
  <c r="D49" i="6" s="1"/>
  <c r="E49" i="6" s="1"/>
  <c r="C48" i="6"/>
  <c r="B48" i="6"/>
  <c r="D48" i="6" s="1"/>
  <c r="E48" i="6" s="1"/>
  <c r="C47" i="6"/>
  <c r="B47" i="6"/>
  <c r="D47" i="6" s="1"/>
  <c r="E47" i="6" s="1"/>
  <c r="C46" i="6"/>
  <c r="B46" i="6"/>
  <c r="D46" i="6" s="1"/>
  <c r="E46" i="6" s="1"/>
  <c r="C45" i="6"/>
  <c r="B45" i="6"/>
  <c r="D45" i="6" s="1"/>
  <c r="E45" i="6" s="1"/>
  <c r="C44" i="6"/>
  <c r="B44" i="6"/>
  <c r="D44" i="6" s="1"/>
  <c r="E44" i="6" s="1"/>
  <c r="C43" i="6"/>
  <c r="B43" i="6"/>
  <c r="D43" i="6" s="1"/>
  <c r="E43" i="6" s="1"/>
  <c r="C42" i="6"/>
  <c r="B42" i="6"/>
  <c r="D42" i="6" s="1"/>
  <c r="E42" i="6" s="1"/>
  <c r="C41" i="6"/>
  <c r="B41" i="6"/>
  <c r="D41" i="6" s="1"/>
  <c r="E41" i="6" s="1"/>
  <c r="C40" i="6"/>
  <c r="B40" i="6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B80" i="6" l="1"/>
  <c r="C70" i="6"/>
  <c r="B57" i="6"/>
  <c r="D57" i="6" s="1"/>
  <c r="E57" i="6" s="1"/>
  <c r="C57" i="6"/>
  <c r="C80" i="6"/>
  <c r="D80" i="6"/>
  <c r="E80" i="6" s="1"/>
  <c r="B70" i="6"/>
  <c r="D40" i="6"/>
  <c r="E40" i="6" s="1"/>
  <c r="D75" i="6"/>
  <c r="E75" i="6" s="1"/>
  <c r="D70" i="6" l="1"/>
  <c r="E70" i="6" s="1"/>
</calcChain>
</file>

<file path=xl/sharedStrings.xml><?xml version="1.0" encoding="utf-8"?>
<sst xmlns="http://schemas.openxmlformats.org/spreadsheetml/2006/main" count="704" uniqueCount="169">
  <si>
    <t>1 Huoneiston kiinteistöt</t>
  </si>
  <si>
    <t>2-4 huoneiston kiinteistöt</t>
  </si>
  <si>
    <t>5-9 huoneiston kiinteistöt</t>
  </si>
  <si>
    <t>10-20 huoneiston kiinteistöt</t>
  </si>
  <si>
    <t>yli 20 huoneiston kiinteistöt</t>
  </si>
  <si>
    <t xml:space="preserve">Keittiöjäte kg/as/a) </t>
  </si>
  <si>
    <t>Puutarhajäte</t>
  </si>
  <si>
    <t>Muu biojäte</t>
  </si>
  <si>
    <t>Pehmopaperi</t>
  </si>
  <si>
    <t>Keräyspaperi</t>
  </si>
  <si>
    <t>Keräyspahvi</t>
  </si>
  <si>
    <t>Keräyskartonki</t>
  </si>
  <si>
    <t>Alumiinipinnoitetut kartonkitölkit</t>
  </si>
  <si>
    <t>Muu paperi, pahvi ja kartonki</t>
  </si>
  <si>
    <t>Kalvomuovit</t>
  </si>
  <si>
    <t>Kovamuovit</t>
  </si>
  <si>
    <t>PVC ja fluoripitoinen</t>
  </si>
  <si>
    <t>Värillinen pakkauslasi</t>
  </si>
  <si>
    <t>Väritön pakkauslasi</t>
  </si>
  <si>
    <t>Muu lasi</t>
  </si>
  <si>
    <t>Alumiinipakkaukset</t>
  </si>
  <si>
    <t>Muut metallipakkaukset</t>
  </si>
  <si>
    <t>Muut metallijätteet</t>
  </si>
  <si>
    <t xml:space="preserve">Sähkö- ja elektroniikkaromu </t>
  </si>
  <si>
    <t>CFC-Yhdisteitä sisältävät laitteet</t>
  </si>
  <si>
    <t>Keräyspuu</t>
  </si>
  <si>
    <t>Puun keräykseen kelpaamaton puu</t>
  </si>
  <si>
    <t>Tekstiilit</t>
  </si>
  <si>
    <t>Vaatteet</t>
  </si>
  <si>
    <t>Vaipat ja kuukautissiteet</t>
  </si>
  <si>
    <t>Sekalaiset pakkaukset</t>
  </si>
  <si>
    <t>Muu palava</t>
  </si>
  <si>
    <t>Muu palamaton</t>
  </si>
  <si>
    <t>Sekalaiset jätteet</t>
  </si>
  <si>
    <t>YHTEENSÄ</t>
  </si>
  <si>
    <t>paino-%</t>
  </si>
  <si>
    <t>keskihajonta</t>
  </si>
  <si>
    <t>Tutkimusryhmä</t>
  </si>
  <si>
    <t>Jätejae</t>
  </si>
  <si>
    <t>Josta hienoaineksen osuus</t>
  </si>
  <si>
    <t>asukasta kohden keskimäärin</t>
  </si>
  <si>
    <t>p = 0,49122   Tilastollisesti ei-merkitsevä</t>
  </si>
  <si>
    <t>p = 0,00031   Tilastollisesti erittäin merkitsevä</t>
  </si>
  <si>
    <t>p = 0,19042   Tilastollisesti ei-merkitsevä</t>
  </si>
  <si>
    <t>p = 0,07384   Tilastollisesti oireellinen</t>
  </si>
  <si>
    <t>p = 0,14806   Tilastollisesti ei-merkitsevä</t>
  </si>
  <si>
    <t>p = 0,02222   Tilastollisesti melkein merkitsevä</t>
  </si>
  <si>
    <t>p = 0,46422   Tilastollisesti ei-merkitsevä</t>
  </si>
  <si>
    <t>p = 0,01467   Tilastollisesti melkein merkitsevä</t>
  </si>
  <si>
    <t>p = 0,70519   Tilastollisesti ei-merkitsevä</t>
  </si>
  <si>
    <t>p = 0,03935   Tilastollisesti melkein merkitsevä</t>
  </si>
  <si>
    <t>p = 0,16062   Tilastollisesti ei-merkitsevä</t>
  </si>
  <si>
    <t>p = 0,79661   Tilastollisesti ei-merkitsevä</t>
  </si>
  <si>
    <t>p = 0,17905   Tilastollisesti ei-merkitsevä</t>
  </si>
  <si>
    <t>p = 0,24786   Tilastollisesti ei-merkitsevä</t>
  </si>
  <si>
    <t>p = 0,65476   Tilastollisesti ei-merkitsevä</t>
  </si>
  <si>
    <t>p = 0,00758   Tilastollisesti merkitsevä</t>
  </si>
  <si>
    <t>p = 0,06055   Tilastollisesti oireellinen</t>
  </si>
  <si>
    <t>p = 0,06035   Tilastollisesti oireellinen</t>
  </si>
  <si>
    <t>p = 0,3419   Tilastollisesti ei-merkitsevä</t>
  </si>
  <si>
    <t>Testisuuretta ei voitu laskea</t>
  </si>
  <si>
    <t>p = 0,92641   Tilastollisesti ei-merkitsevä</t>
  </si>
  <si>
    <t>p = 0,59797   Tilastollisesti ei-merkitsevä</t>
  </si>
  <si>
    <t>p = 0,53502   Tilastollisesti ei-merkitsevä</t>
  </si>
  <si>
    <t>p = 0,02752   Tilastollisesti melkein merkitsevä</t>
  </si>
  <si>
    <t>p = 0,17419   Tilastollisesti ei-merkitsevä</t>
  </si>
  <si>
    <t>p = 0,00778   Tilastollisesti merkitsevä</t>
  </si>
  <si>
    <t>p = 0,1783   Tilastollisesti ei-merkitsevä</t>
  </si>
  <si>
    <t>p = 0,1746   Tilastollisesti ei-merkitsevä</t>
  </si>
  <si>
    <t>p = 0,2446   Tilastollisesti ei-merkitsevä</t>
  </si>
  <si>
    <t>p = 0,5029   Tilastollisesti ei-merkitsevä</t>
  </si>
  <si>
    <t>p = 0,03881   Tilastollisesti melkein merkitsevä</t>
  </si>
  <si>
    <t>Tutkimusryhmien välisen eron merkitsevyys varianssianalyysillä laskettuna</t>
  </si>
  <si>
    <t>Liite 3. Pääkaupunkiseudun kotitalouksien sekajätteen koostumus paino-% tarkastelu tutkimusryhmien välillä vuonna 2012.</t>
  </si>
  <si>
    <t>Liite 4. Pääkaupunkiseudun kotitalouksien sekajätteen koostumus kg/as/a tarkastelu tutkimusryhmien välillä vuonna 2012.</t>
  </si>
  <si>
    <t>kg/as/a</t>
  </si>
  <si>
    <t>1 huoneisto</t>
  </si>
  <si>
    <t>2-4 huoneistoa</t>
  </si>
  <si>
    <t>5-9 huoneistoa</t>
  </si>
  <si>
    <t>10-20 huoneistoa</t>
  </si>
  <si>
    <t>yli 20 huoneistoa</t>
  </si>
  <si>
    <t>yhteensä t/a (*1050094 as)</t>
  </si>
  <si>
    <t>tonnia/vuosi</t>
  </si>
  <si>
    <t>p = 0,00038   Tilastollisesti erittäin merkitsevä</t>
  </si>
  <si>
    <t>p = 0,0001   Tilastollisesti erittäin merkitsevä</t>
  </si>
  <si>
    <t>p = 0,22484   Tilastollisesti ei-merkitsevä</t>
  </si>
  <si>
    <t>p = 0,00022   Tilastollisesti erittäin merkitsevä</t>
  </si>
  <si>
    <t>p = 0,07902   Tilastollisesti oireellinen</t>
  </si>
  <si>
    <t>p = 0,00119   Tilastollisesti merkitsevä</t>
  </si>
  <si>
    <t>p = 0,33504   Tilastollisesti ei-merkitsevä</t>
  </si>
  <si>
    <t>p = 0,02071   Tilastollisesti melkein merkitsevä</t>
  </si>
  <si>
    <t>p = 0,87639   Tilastollisesti ei-merkitsevä</t>
  </si>
  <si>
    <t>p = 0,76338   Tilastollisesti ei-merkitsevä</t>
  </si>
  <si>
    <t>p = 0,18022   Tilastollisesti ei-merkitsevä</t>
  </si>
  <si>
    <t>p = 0,89404   Tilastollisesti ei-merkitsevä</t>
  </si>
  <si>
    <t>p = 0,35144   Tilastollisesti ei-merkitsevä</t>
  </si>
  <si>
    <t>p = 0,16495   Tilastollisesti ei-merkitsevä</t>
  </si>
  <si>
    <t>p = 0,69086   Tilastollisesti ei-merkitsevä</t>
  </si>
  <si>
    <t>p = 0,08423   Tilastollisesti oireellinen</t>
  </si>
  <si>
    <t>p = 0,32958   Tilastollisesti ei-merkitsevä</t>
  </si>
  <si>
    <t>p = 0,01643   Tilastollisesti melkein merkitsevä</t>
  </si>
  <si>
    <t>p = 0,45889   Tilastollisesti ei-merkitsevä</t>
  </si>
  <si>
    <t>p = 0,93776   Tilastollisesti ei-merkitsevä</t>
  </si>
  <si>
    <t>p = 0,6175   Tilastollisesti ei-merkitsevä</t>
  </si>
  <si>
    <t>p = 0,66286   Tilastollisesti ei-merkitsevä</t>
  </si>
  <si>
    <t>p = 0,08894   Tilastollisesti oireellinen</t>
  </si>
  <si>
    <t>p = 0,49874   Tilastollisesti ei-merkitsevä</t>
  </si>
  <si>
    <t>p = 0,07097   Tilastollisesti oireellinen</t>
  </si>
  <si>
    <t>p = 0,36115   Tilastollisesti ei-merkitsevä</t>
  </si>
  <si>
    <t>p = 0,11393   Tilastollisesti ei-merkitsevä</t>
  </si>
  <si>
    <t>p = 0,22876   Tilastollisesti ei-merkitsevä</t>
  </si>
  <si>
    <t>p = 0,464   Tilastollisesti ei-merkitsevä</t>
  </si>
  <si>
    <t>p = 0   Tilastollisesti erittäin merkitsevä</t>
  </si>
  <si>
    <t>Asukasta kohden kesimäärin</t>
  </si>
  <si>
    <t>Jätejakeet</t>
  </si>
  <si>
    <t>vuosi 2012</t>
  </si>
  <si>
    <t>vuosi 2007</t>
  </si>
  <si>
    <t>Erotus</t>
  </si>
  <si>
    <t>Muutos</t>
  </si>
  <si>
    <t>Keittiöjäte (biojäte)</t>
  </si>
  <si>
    <t>Puutarhajäte (biojäte)</t>
  </si>
  <si>
    <t>Muu biojäte (maa-ainekset)</t>
  </si>
  <si>
    <t>Sähkö- ja elektroniikkaromu</t>
  </si>
  <si>
    <t>CFC.yhdisteitä sisältävät laitteet</t>
  </si>
  <si>
    <t>Sekalaiset jätteet (ei pakkauksia)</t>
  </si>
  <si>
    <t xml:space="preserve">Yht. </t>
  </si>
  <si>
    <t>Tutkimusryhmät</t>
  </si>
  <si>
    <t>1 huoneiston kiinteistöt</t>
  </si>
  <si>
    <t>p-arvo</t>
  </si>
  <si>
    <t>Vuoden 2012 koostumustutkimuksen otos</t>
  </si>
  <si>
    <t>Vuoden 2007 koostumustutkimuksen otos</t>
  </si>
  <si>
    <t>Vuosi 2012</t>
  </si>
  <si>
    <t>Vuosi 2007</t>
  </si>
  <si>
    <t>Huoneistoja, kpl</t>
  </si>
  <si>
    <t>Asukkaita, kpl</t>
  </si>
  <si>
    <t>yli 20 omistus</t>
  </si>
  <si>
    <t>yli 20 vuokra</t>
  </si>
  <si>
    <t>Yhteensä</t>
  </si>
  <si>
    <t>Yhteensä keskimäärin</t>
  </si>
  <si>
    <t>%</t>
  </si>
  <si>
    <t>p =</t>
  </si>
  <si>
    <t>Tilastollisesti ei-merkitsevä</t>
  </si>
  <si>
    <t>Tilastollisesti oireellinen</t>
  </si>
  <si>
    <t>Tilastollisesti erittäin merkitsevä</t>
  </si>
  <si>
    <t>Tilastollisesti melkein merkitsevä</t>
  </si>
  <si>
    <t>Tilastollisesti merkitsevä</t>
  </si>
  <si>
    <t xml:space="preserve">p = </t>
  </si>
  <si>
    <t>Vaaralliset jätteet</t>
  </si>
  <si>
    <t>p=</t>
  </si>
  <si>
    <t>Liite 6. Kotitalouksien sekajätteen koostumustutkimusten vertailu vuoden 2012 ja vuoden 2007 välillä, asukasta kohden keskimäärin</t>
  </si>
  <si>
    <t>Keittiöjäte</t>
  </si>
  <si>
    <t>Puutarha- ja muu biojäte</t>
  </si>
  <si>
    <t>Keräyspahvi ja -kartonki</t>
  </si>
  <si>
    <t>Muovit</t>
  </si>
  <si>
    <t>Lasi</t>
  </si>
  <si>
    <t>Metallit</t>
  </si>
  <si>
    <t>Puu</t>
  </si>
  <si>
    <t>Tekstiilit ja vaatteet</t>
  </si>
  <si>
    <t>Biojäte</t>
  </si>
  <si>
    <t>Kuitu</t>
  </si>
  <si>
    <t>Muu palava jäte yht.</t>
  </si>
  <si>
    <t>Vaikeasti hyödynnettävä</t>
  </si>
  <si>
    <t>Sekajätteen sisältämän pakkausjätteen jakautuminen, % ja kg/as/a, keskimääräinen asukas</t>
  </si>
  <si>
    <t>Kuitupakkaukset</t>
  </si>
  <si>
    <t>Muovipakkaukset</t>
  </si>
  <si>
    <t>Lasipakkaukset</t>
  </si>
  <si>
    <t>Metallipakkaukset</t>
  </si>
  <si>
    <t>Liite 5. Kotitalouksien sekajätteen koostumustutkimusten vertailu syksyn 2012 ja syksyn 2007 välillä (kg/as/a)</t>
  </si>
  <si>
    <t>Tilastoillisesti oireellinen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</si>
</sst>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FFFF"/>
      <name val="Arial"/>
      <family val="2"/>
    </font>
    <font>
      <b/>
      <sz val="8"/>
      <color rgb="FFFFFFFF"/>
      <name val="Arial"/>
      <family val="2"/>
    </font>
    <font>
      <sz val="9"/>
      <color rgb="FF000000"/>
      <name val="Arial"/>
      <family val="2"/>
    </font>
    <font>
      <b/>
      <sz val="9.5"/>
      <color theme="1"/>
      <name val="Arial"/>
      <family val="2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339F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F2F5"/>
        <bgColor indexed="64"/>
      </patternFill>
    </fill>
    <fill>
      <patternFill patternType="solid">
        <fgColor rgb="FFF6B78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2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9" fontId="0" fillId="0" borderId="2" xfId="1" applyFont="1" applyBorder="1" applyAlignment="1">
      <alignment vertical="center"/>
    </xf>
    <xf numFmtId="9" fontId="1" fillId="0" borderId="4" xfId="1" applyFont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9" fontId="0" fillId="0" borderId="4" xfId="1" applyFont="1" applyBorder="1" applyAlignment="1">
      <alignment vertical="center"/>
    </xf>
    <xf numFmtId="9" fontId="0" fillId="0" borderId="3" xfId="1" applyFont="1" applyBorder="1" applyAlignment="1">
      <alignment vertical="center"/>
    </xf>
    <xf numFmtId="9" fontId="1" fillId="0" borderId="3" xfId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9" fontId="1" fillId="4" borderId="6" xfId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9" fontId="0" fillId="0" borderId="10" xfId="1" applyFont="1" applyBorder="1" applyAlignment="1">
      <alignment vertical="center"/>
    </xf>
    <xf numFmtId="9" fontId="1" fillId="0" borderId="11" xfId="1" applyFont="1" applyBorder="1" applyAlignment="1">
      <alignment horizontal="center" vertical="center"/>
    </xf>
    <xf numFmtId="10" fontId="1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vertical="center"/>
    </xf>
    <xf numFmtId="9" fontId="2" fillId="4" borderId="5" xfId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164" fontId="1" fillId="0" borderId="4" xfId="1" applyNumberFormat="1" applyFont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0" borderId="3" xfId="1" applyNumberFormat="1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0" borderId="11" xfId="1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2" fillId="4" borderId="6" xfId="1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3" fontId="2" fillId="4" borderId="6" xfId="1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0" fillId="2" borderId="0" xfId="0" applyNumberFormat="1" applyFill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Font="1"/>
    <xf numFmtId="0" fontId="2" fillId="5" borderId="2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6" borderId="4" xfId="0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0" borderId="0" xfId="0" applyFont="1" applyBorder="1" applyAlignment="1"/>
    <xf numFmtId="0" fontId="0" fillId="0" borderId="0" xfId="0" applyFont="1" applyAlignment="1">
      <alignment horizontal="center"/>
    </xf>
    <xf numFmtId="0" fontId="0" fillId="0" borderId="4" xfId="0" applyBorder="1"/>
    <xf numFmtId="164" fontId="0" fillId="0" borderId="15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9" fontId="0" fillId="0" borderId="14" xfId="1" applyFont="1" applyFill="1" applyBorder="1" applyAlignment="1">
      <alignment horizontal="center"/>
    </xf>
    <xf numFmtId="0" fontId="0" fillId="0" borderId="17" xfId="0" applyBorder="1"/>
    <xf numFmtId="164" fontId="0" fillId="0" borderId="18" xfId="0" applyNumberFormat="1" applyFont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9" fontId="0" fillId="0" borderId="19" xfId="1" applyFont="1" applyFill="1" applyBorder="1" applyAlignment="1">
      <alignment horizontal="center"/>
    </xf>
    <xf numFmtId="0" fontId="0" fillId="0" borderId="3" xfId="0" applyBorder="1" applyAlignment="1">
      <alignment vertical="top"/>
    </xf>
    <xf numFmtId="164" fontId="0" fillId="0" borderId="10" xfId="0" applyNumberFormat="1" applyFont="1" applyBorder="1" applyAlignment="1">
      <alignment horizontal="center" vertical="top"/>
    </xf>
    <xf numFmtId="164" fontId="0" fillId="0" borderId="12" xfId="0" applyNumberFormat="1" applyFont="1" applyBorder="1" applyAlignment="1">
      <alignment horizontal="center" vertical="top"/>
    </xf>
    <xf numFmtId="164" fontId="0" fillId="0" borderId="11" xfId="0" applyNumberFormat="1" applyFont="1" applyBorder="1" applyAlignment="1">
      <alignment horizontal="center" vertical="top"/>
    </xf>
    <xf numFmtId="9" fontId="0" fillId="0" borderId="12" xfId="1" applyFont="1" applyBorder="1" applyAlignment="1">
      <alignment horizontal="center" vertical="top"/>
    </xf>
    <xf numFmtId="0" fontId="2" fillId="6" borderId="0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7" fillId="0" borderId="0" xfId="0" applyFont="1" applyFill="1" applyBorder="1"/>
    <xf numFmtId="0" fontId="9" fillId="7" borderId="0" xfId="0" applyFont="1" applyFill="1" applyBorder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right" vertical="center"/>
    </xf>
    <xf numFmtId="3" fontId="2" fillId="4" borderId="22" xfId="1" applyNumberFormat="1" applyFont="1" applyFill="1" applyBorder="1" applyAlignment="1">
      <alignment horizontal="right" vertical="center"/>
    </xf>
    <xf numFmtId="3" fontId="0" fillId="0" borderId="22" xfId="0" applyNumberFormat="1" applyBorder="1"/>
    <xf numFmtId="9" fontId="1" fillId="0" borderId="0" xfId="1" applyFont="1" applyBorder="1" applyAlignment="1">
      <alignment horizontal="center" vertical="center"/>
    </xf>
    <xf numFmtId="9" fontId="0" fillId="0" borderId="11" xfId="1" applyFont="1" applyBorder="1" applyAlignment="1">
      <alignment horizont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2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6" borderId="15" xfId="0" applyFill="1" applyBorder="1" applyAlignment="1">
      <alignment horizontal="center" vertical="center"/>
    </xf>
    <xf numFmtId="0" fontId="0" fillId="6" borderId="0" xfId="0" applyFill="1" applyBorder="1" applyAlignment="1">
      <alignment horizontal="left" vertical="center"/>
    </xf>
    <xf numFmtId="0" fontId="0" fillId="6" borderId="14" xfId="0" applyFill="1" applyBorder="1" applyAlignment="1">
      <alignment horizontal="left" vertical="center"/>
    </xf>
    <xf numFmtId="164" fontId="0" fillId="0" borderId="15" xfId="0" applyNumberFormat="1" applyBorder="1" applyAlignment="1">
      <alignment horizontal="center"/>
    </xf>
    <xf numFmtId="165" fontId="4" fillId="0" borderId="0" xfId="0" applyNumberFormat="1" applyFont="1" applyBorder="1" applyAlignment="1">
      <alignment horizontal="left"/>
    </xf>
    <xf numFmtId="165" fontId="4" fillId="0" borderId="14" xfId="0" applyNumberFormat="1" applyFont="1" applyBorder="1" applyAlignment="1"/>
    <xf numFmtId="165" fontId="4" fillId="0" borderId="14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0" fontId="0" fillId="0" borderId="4" xfId="0" applyFill="1" applyBorder="1"/>
    <xf numFmtId="164" fontId="0" fillId="0" borderId="0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5" fontId="4" fillId="0" borderId="19" xfId="0" applyNumberFormat="1" applyFont="1" applyBorder="1" applyAlignment="1"/>
    <xf numFmtId="164" fontId="0" fillId="0" borderId="18" xfId="0" applyNumberFormat="1" applyBorder="1" applyAlignment="1">
      <alignment horizontal="left"/>
    </xf>
    <xf numFmtId="0" fontId="7" fillId="0" borderId="3" xfId="0" applyFont="1" applyBorder="1" applyAlignment="1">
      <alignment vertical="top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2" fontId="2" fillId="0" borderId="21" xfId="0" applyNumberFormat="1" applyFont="1" applyFill="1" applyBorder="1" applyAlignment="1">
      <alignment horizontal="center" vertical="top"/>
    </xf>
    <xf numFmtId="2" fontId="2" fillId="0" borderId="24" xfId="0" applyNumberFormat="1" applyFont="1" applyFill="1" applyBorder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7" borderId="1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left" vertical="center"/>
    </xf>
    <xf numFmtId="0" fontId="10" fillId="8" borderId="0" xfId="0" applyFont="1" applyFill="1" applyBorder="1" applyAlignment="1">
      <alignment horizontal="right" vertical="center"/>
    </xf>
    <xf numFmtId="3" fontId="10" fillId="8" borderId="14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0" fontId="10" fillId="8" borderId="0" xfId="0" applyFont="1" applyFill="1" applyBorder="1" applyAlignment="1">
      <alignment horizontal="right" vertical="center" wrapText="1"/>
    </xf>
    <xf numFmtId="3" fontId="10" fillId="8" borderId="14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vertical="center"/>
    </xf>
    <xf numFmtId="0" fontId="4" fillId="9" borderId="0" xfId="0" applyFont="1" applyFill="1" applyBorder="1" applyAlignment="1">
      <alignment horizontal="right" vertical="center"/>
    </xf>
    <xf numFmtId="3" fontId="4" fillId="9" borderId="14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9" borderId="0" xfId="0" applyFont="1" applyFill="1" applyBorder="1" applyAlignment="1">
      <alignment horizontal="right" vertical="center" wrapText="1"/>
    </xf>
    <xf numFmtId="3" fontId="4" fillId="9" borderId="14" xfId="0" applyNumberFormat="1" applyFont="1" applyFill="1" applyBorder="1" applyAlignment="1">
      <alignment horizontal="right" vertical="center" wrapText="1"/>
    </xf>
    <xf numFmtId="0" fontId="10" fillId="8" borderId="15" xfId="0" applyFont="1" applyFill="1" applyBorder="1" applyAlignment="1">
      <alignment vertical="center"/>
    </xf>
    <xf numFmtId="3" fontId="10" fillId="8" borderId="0" xfId="0" applyNumberFormat="1" applyFont="1" applyFill="1" applyBorder="1" applyAlignment="1">
      <alignment horizontal="right" vertical="center"/>
    </xf>
    <xf numFmtId="3" fontId="10" fillId="8" borderId="0" xfId="0" applyNumberFormat="1" applyFont="1" applyFill="1" applyBorder="1" applyAlignment="1">
      <alignment horizontal="right" vertical="center" wrapText="1"/>
    </xf>
    <xf numFmtId="0" fontId="4" fillId="9" borderId="14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3" fontId="4" fillId="9" borderId="0" xfId="0" applyNumberFormat="1" applyFont="1" applyFill="1" applyBorder="1" applyAlignment="1">
      <alignment horizontal="right" vertical="center" wrapText="1"/>
    </xf>
    <xf numFmtId="0" fontId="10" fillId="8" borderId="14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4" fillId="10" borderId="10" xfId="0" applyFont="1" applyFill="1" applyBorder="1" applyAlignment="1">
      <alignment vertical="center"/>
    </xf>
    <xf numFmtId="3" fontId="4" fillId="10" borderId="11" xfId="0" applyNumberFormat="1" applyFont="1" applyFill="1" applyBorder="1" applyAlignment="1">
      <alignment horizontal="right" vertical="center"/>
    </xf>
    <xf numFmtId="3" fontId="4" fillId="10" borderId="12" xfId="0" applyNumberFormat="1" applyFont="1" applyFill="1" applyBorder="1" applyAlignment="1">
      <alignment horizontal="right" vertical="center"/>
    </xf>
    <xf numFmtId="0" fontId="4" fillId="10" borderId="10" xfId="0" applyFont="1" applyFill="1" applyBorder="1" applyAlignment="1">
      <alignment horizontal="right" vertical="center" wrapText="1"/>
    </xf>
    <xf numFmtId="3" fontId="4" fillId="10" borderId="11" xfId="0" applyNumberFormat="1" applyFont="1" applyFill="1" applyBorder="1" applyAlignment="1">
      <alignment horizontal="right" vertical="center" wrapText="1"/>
    </xf>
    <xf numFmtId="3" fontId="4" fillId="10" borderId="12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/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/>
    </xf>
    <xf numFmtId="0" fontId="2" fillId="0" borderId="0" xfId="0" applyFont="1" applyAlignment="1">
      <alignment vertical="top" wrapText="1"/>
    </xf>
    <xf numFmtId="0" fontId="0" fillId="6" borderId="14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 wrapText="1"/>
    </xf>
    <xf numFmtId="0" fontId="0" fillId="6" borderId="14" xfId="0" applyFont="1" applyFill="1" applyBorder="1" applyAlignment="1">
      <alignment horizontal="center" vertical="center" wrapText="1"/>
    </xf>
    <xf numFmtId="0" fontId="3" fillId="0" borderId="14" xfId="3" applyFill="1" applyBorder="1"/>
    <xf numFmtId="164" fontId="0" fillId="0" borderId="0" xfId="0" applyNumberFormat="1" applyFont="1" applyAlignment="1">
      <alignment horizontal="center"/>
    </xf>
    <xf numFmtId="2" fontId="0" fillId="0" borderId="0" xfId="0" applyNumberFormat="1" applyFont="1"/>
    <xf numFmtId="0" fontId="3" fillId="0" borderId="19" xfId="3" applyFill="1" applyBorder="1"/>
    <xf numFmtId="164" fontId="0" fillId="0" borderId="20" xfId="0" applyNumberFormat="1" applyFont="1" applyBorder="1" applyAlignment="1">
      <alignment horizontal="center"/>
    </xf>
    <xf numFmtId="0" fontId="0" fillId="0" borderId="3" xfId="0" applyBorder="1"/>
    <xf numFmtId="164" fontId="0" fillId="0" borderId="11" xfId="0" applyNumberFormat="1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0" fontId="3" fillId="0" borderId="14" xfId="3" applyBorder="1"/>
    <xf numFmtId="0" fontId="3" fillId="11" borderId="0" xfId="0" applyFont="1" applyFill="1"/>
    <xf numFmtId="0" fontId="0" fillId="12" borderId="0" xfId="0" applyFont="1" applyFill="1"/>
    <xf numFmtId="0" fontId="3" fillId="0" borderId="0" xfId="3" applyFill="1"/>
    <xf numFmtId="0" fontId="0" fillId="11" borderId="0" xfId="0" applyFont="1" applyFill="1"/>
    <xf numFmtId="0" fontId="3" fillId="0" borderId="0" xfId="3" applyFill="1" applyBorder="1"/>
    <xf numFmtId="0" fontId="3" fillId="0" borderId="20" xfId="3" applyFill="1" applyBorder="1"/>
    <xf numFmtId="0" fontId="0" fillId="0" borderId="24" xfId="0" applyBorder="1"/>
    <xf numFmtId="164" fontId="0" fillId="0" borderId="21" xfId="0" applyNumberFormat="1" applyFont="1" applyBorder="1" applyAlignment="1">
      <alignment horizontal="center"/>
    </xf>
    <xf numFmtId="0" fontId="12" fillId="0" borderId="0" xfId="3" applyFont="1" applyAlignment="1">
      <alignment vertical="center"/>
    </xf>
    <xf numFmtId="0" fontId="3" fillId="0" borderId="0" xfId="3"/>
    <xf numFmtId="0" fontId="12" fillId="5" borderId="13" xfId="3" applyFont="1" applyFill="1" applyBorder="1" applyAlignment="1">
      <alignment vertical="center"/>
    </xf>
    <xf numFmtId="0" fontId="0" fillId="6" borderId="15" xfId="0" applyFill="1" applyBorder="1" applyAlignment="1">
      <alignment vertical="center"/>
    </xf>
    <xf numFmtId="0" fontId="3" fillId="0" borderId="4" xfId="3" applyBorder="1"/>
    <xf numFmtId="164" fontId="3" fillId="0" borderId="0" xfId="3" applyNumberFormat="1" applyBorder="1"/>
    <xf numFmtId="0" fontId="3" fillId="0" borderId="17" xfId="3" applyBorder="1"/>
    <xf numFmtId="164" fontId="3" fillId="0" borderId="20" xfId="3" applyNumberFormat="1" applyBorder="1"/>
    <xf numFmtId="0" fontId="3" fillId="0" borderId="10" xfId="3" applyBorder="1"/>
    <xf numFmtId="164" fontId="3" fillId="0" borderId="11" xfId="3" applyNumberFormat="1" applyBorder="1"/>
    <xf numFmtId="9" fontId="0" fillId="0" borderId="12" xfId="1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164" fontId="0" fillId="0" borderId="20" xfId="0" applyNumberForma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left"/>
    </xf>
    <xf numFmtId="0" fontId="0" fillId="0" borderId="17" xfId="0" applyFill="1" applyBorder="1"/>
    <xf numFmtId="2" fontId="2" fillId="0" borderId="10" xfId="0" applyNumberFormat="1" applyFont="1" applyFill="1" applyBorder="1" applyAlignment="1">
      <alignment horizontal="center" vertical="top"/>
    </xf>
    <xf numFmtId="2" fontId="2" fillId="0" borderId="11" xfId="0" applyNumberFormat="1" applyFont="1" applyBorder="1" applyAlignment="1">
      <alignment horizontal="center" vertical="top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164" fontId="11" fillId="0" borderId="21" xfId="0" applyNumberFormat="1" applyFont="1" applyFill="1" applyBorder="1" applyAlignment="1">
      <alignment horizontal="left" vertical="top"/>
    </xf>
    <xf numFmtId="164" fontId="11" fillId="0" borderId="23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</cellXfs>
  <cellStyles count="4">
    <cellStyle name="Normaali" xfId="0" builtinId="0"/>
    <cellStyle name="Normaali 2" xfId="3"/>
    <cellStyle name="Prosenttia" xfId="1" builtinId="5"/>
    <cellStyle name="Prosentti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HSY_Teema1">
  <a:themeElements>
    <a:clrScheme name="HSY_1">
      <a:dk1>
        <a:sysClr val="windowText" lastClr="000000"/>
      </a:dk1>
      <a:lt1>
        <a:sysClr val="window" lastClr="FFFFFF"/>
      </a:lt1>
      <a:dk2>
        <a:srgbClr val="339F9B"/>
      </a:dk2>
      <a:lt2>
        <a:srgbClr val="64C3CD"/>
      </a:lt2>
      <a:accent1>
        <a:srgbClr val="33BBB5"/>
      </a:accent1>
      <a:accent2>
        <a:srgbClr val="F18931"/>
      </a:accent2>
      <a:accent3>
        <a:srgbClr val="814494"/>
      </a:accent3>
      <a:accent4>
        <a:srgbClr val="D8318A"/>
      </a:accent4>
      <a:accent5>
        <a:srgbClr val="74AA50"/>
      </a:accent5>
      <a:accent6>
        <a:srgbClr val="006AA7"/>
      </a:accent6>
      <a:hlink>
        <a:srgbClr val="008782"/>
      </a:hlink>
      <a:folHlink>
        <a:srgbClr val="814494"/>
      </a:folHlink>
    </a:clrScheme>
    <a:fontScheme name="HSY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2400" dirty="0" smtClean="0">
            <a:latin typeface="Arial" pitchFamily="34" charset="0"/>
            <a:cs typeface="Arial" pitchFamily="34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rtlCol="0">
        <a:spAutoFit/>
      </a:bodyPr>
      <a:lstStyle>
        <a:defPPr>
          <a:defRPr sz="2400" dirty="0" smtClean="0">
            <a:latin typeface="Arial" pitchFamily="34" charset="0"/>
            <a:cs typeface="Arial" pitchFamily="34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="85" zoomScaleNormal="85" workbookViewId="0">
      <selection activeCell="C42" sqref="C42"/>
    </sheetView>
  </sheetViews>
  <sheetFormatPr defaultRowHeight="12.75" x14ac:dyDescent="0.2"/>
  <cols>
    <col min="1" max="1" width="30.85546875" bestFit="1" customWidth="1"/>
    <col min="2" max="11" width="14.5703125" customWidth="1"/>
    <col min="12" max="12" width="14" customWidth="1"/>
    <col min="13" max="13" width="35.7109375" customWidth="1"/>
  </cols>
  <sheetData>
    <row r="1" spans="1:13" x14ac:dyDescent="0.2">
      <c r="A1" s="26" t="s">
        <v>73</v>
      </c>
    </row>
    <row r="3" spans="1:13" s="2" customFormat="1" ht="38.25" customHeight="1" x14ac:dyDescent="0.2">
      <c r="A3" s="21" t="s">
        <v>37</v>
      </c>
      <c r="B3" s="194" t="s">
        <v>0</v>
      </c>
      <c r="C3" s="195"/>
      <c r="D3" s="196" t="s">
        <v>1</v>
      </c>
      <c r="E3" s="195"/>
      <c r="F3" s="196" t="s">
        <v>2</v>
      </c>
      <c r="G3" s="195"/>
      <c r="H3" s="196" t="s">
        <v>3</v>
      </c>
      <c r="I3" s="195"/>
      <c r="J3" s="196" t="s">
        <v>4</v>
      </c>
      <c r="K3" s="195"/>
      <c r="L3" s="22" t="s">
        <v>138</v>
      </c>
      <c r="M3" s="192" t="s">
        <v>72</v>
      </c>
    </row>
    <row r="4" spans="1:13" s="2" customFormat="1" x14ac:dyDescent="0.2">
      <c r="A4" s="21" t="s">
        <v>38</v>
      </c>
      <c r="B4" s="23" t="s">
        <v>35</v>
      </c>
      <c r="C4" s="23" t="s">
        <v>36</v>
      </c>
      <c r="D4" s="23" t="s">
        <v>35</v>
      </c>
      <c r="E4" s="23" t="s">
        <v>36</v>
      </c>
      <c r="F4" s="23" t="s">
        <v>35</v>
      </c>
      <c r="G4" s="23" t="s">
        <v>36</v>
      </c>
      <c r="H4" s="23" t="s">
        <v>35</v>
      </c>
      <c r="I4" s="23" t="s">
        <v>36</v>
      </c>
      <c r="J4" s="23" t="s">
        <v>35</v>
      </c>
      <c r="K4" s="23" t="s">
        <v>36</v>
      </c>
      <c r="L4" s="24" t="s">
        <v>35</v>
      </c>
      <c r="M4" s="193"/>
    </row>
    <row r="5" spans="1:13" s="2" customFormat="1" x14ac:dyDescent="0.2">
      <c r="A5" s="3" t="s">
        <v>5</v>
      </c>
      <c r="B5" s="4">
        <v>0.27264298858759684</v>
      </c>
      <c r="C5" s="5">
        <v>5.328612743334145</v>
      </c>
      <c r="D5" s="4">
        <v>0.25787798714865279</v>
      </c>
      <c r="E5" s="5">
        <v>4.3724344972465516</v>
      </c>
      <c r="F5" s="4">
        <v>0.25420150382749118</v>
      </c>
      <c r="G5" s="5">
        <v>2.757378507152608</v>
      </c>
      <c r="H5" s="4">
        <v>0.22378763695751511</v>
      </c>
      <c r="I5" s="5">
        <v>3.3860664015747721</v>
      </c>
      <c r="J5" s="4">
        <v>0.25151999428317934</v>
      </c>
      <c r="K5" s="5">
        <v>4.4452263327123855</v>
      </c>
      <c r="L5" s="6">
        <v>0.25219099609803736</v>
      </c>
      <c r="M5" s="17" t="s">
        <v>41</v>
      </c>
    </row>
    <row r="6" spans="1:13" s="2" customFormat="1" x14ac:dyDescent="0.2">
      <c r="A6" s="7" t="s">
        <v>6</v>
      </c>
      <c r="B6" s="4">
        <v>8.5852649463740424E-2</v>
      </c>
      <c r="C6" s="5">
        <v>8.1146754650274708</v>
      </c>
      <c r="D6" s="4">
        <v>0.13981690635413707</v>
      </c>
      <c r="E6" s="5">
        <v>5.5072078577998882</v>
      </c>
      <c r="F6" s="4">
        <v>0.18483040378650084</v>
      </c>
      <c r="G6" s="5">
        <v>14.495821718294582</v>
      </c>
      <c r="H6" s="4">
        <v>4.8686315029740482E-2</v>
      </c>
      <c r="I6" s="5">
        <v>2.367601301003579</v>
      </c>
      <c r="J6" s="4">
        <v>1.8575082766099933E-2</v>
      </c>
      <c r="K6" s="5">
        <v>1.3735625596333816</v>
      </c>
      <c r="L6" s="6">
        <v>6.2527391505021887E-2</v>
      </c>
      <c r="M6" s="17" t="s">
        <v>42</v>
      </c>
    </row>
    <row r="7" spans="1:13" s="2" customFormat="1" x14ac:dyDescent="0.2">
      <c r="A7" s="7" t="s">
        <v>7</v>
      </c>
      <c r="B7" s="4">
        <v>4.3890403610552388E-2</v>
      </c>
      <c r="C7" s="5">
        <v>4.2974111973879712</v>
      </c>
      <c r="D7" s="4">
        <v>1.0666651710449369E-2</v>
      </c>
      <c r="E7" s="5">
        <v>1.5374685433275401</v>
      </c>
      <c r="F7" s="4">
        <v>6.8106287673150995E-3</v>
      </c>
      <c r="G7" s="5">
        <v>0.65323908907639483</v>
      </c>
      <c r="H7" s="4">
        <v>3.0431945036798504E-2</v>
      </c>
      <c r="I7" s="5">
        <v>2.6145310454881119</v>
      </c>
      <c r="J7" s="4">
        <v>3.0418786843218054E-2</v>
      </c>
      <c r="K7" s="5">
        <v>2.8799881490438146</v>
      </c>
      <c r="L7" s="6">
        <v>2.7379018497649329E-2</v>
      </c>
      <c r="M7" s="17" t="s">
        <v>43</v>
      </c>
    </row>
    <row r="8" spans="1:13" s="2" customFormat="1" x14ac:dyDescent="0.2">
      <c r="A8" s="7" t="s">
        <v>8</v>
      </c>
      <c r="B8" s="4">
        <v>4.2264824041508053E-2</v>
      </c>
      <c r="C8" s="5">
        <v>1.4887986722124278</v>
      </c>
      <c r="D8" s="4">
        <v>5.0632829070942707E-2</v>
      </c>
      <c r="E8" s="5">
        <v>0.67212125717256621</v>
      </c>
      <c r="F8" s="4">
        <v>6.5022337175969377E-2</v>
      </c>
      <c r="G8" s="5">
        <v>1.0117469944772324</v>
      </c>
      <c r="H8" s="4">
        <v>3.8973378208667163E-2</v>
      </c>
      <c r="I8" s="5">
        <v>1.2546185066268438</v>
      </c>
      <c r="J8" s="4">
        <v>4.3655501765180085E-2</v>
      </c>
      <c r="K8" s="5">
        <v>1.9242135068097266</v>
      </c>
      <c r="L8" s="6">
        <v>4.5672609643703815E-2</v>
      </c>
      <c r="M8" s="17" t="s">
        <v>44</v>
      </c>
    </row>
    <row r="9" spans="1:13" s="2" customFormat="1" x14ac:dyDescent="0.2">
      <c r="A9" s="7" t="s">
        <v>9</v>
      </c>
      <c r="B9" s="4">
        <v>5.5096567843262556E-2</v>
      </c>
      <c r="C9" s="5">
        <v>5.0030374409555156</v>
      </c>
      <c r="D9" s="4">
        <v>7.83544450831032E-2</v>
      </c>
      <c r="E9" s="5">
        <v>3.6144524754559479</v>
      </c>
      <c r="F9" s="4">
        <v>3.4705629282153976E-2</v>
      </c>
      <c r="G9" s="5">
        <v>1.6967310082379981</v>
      </c>
      <c r="H9" s="4">
        <v>4.9257459837729924E-2</v>
      </c>
      <c r="I9" s="5">
        <v>0.76646837179814409</v>
      </c>
      <c r="J9" s="4">
        <v>7.1497012960198211E-2</v>
      </c>
      <c r="K9" s="5">
        <v>3.0861988254524286</v>
      </c>
      <c r="L9" s="6">
        <v>6.4711549593837681E-2</v>
      </c>
      <c r="M9" s="17" t="s">
        <v>45</v>
      </c>
    </row>
    <row r="10" spans="1:13" s="2" customFormat="1" x14ac:dyDescent="0.2">
      <c r="A10" s="7" t="s">
        <v>10</v>
      </c>
      <c r="B10" s="4">
        <v>5.7663231393165759E-3</v>
      </c>
      <c r="C10" s="5">
        <v>0.53464746730635393</v>
      </c>
      <c r="D10" s="4">
        <v>2.2985448587581794E-2</v>
      </c>
      <c r="E10" s="5">
        <v>0.90707994827118765</v>
      </c>
      <c r="F10" s="4">
        <v>1.4539680517637018E-2</v>
      </c>
      <c r="G10" s="5">
        <v>0.64902306815165078</v>
      </c>
      <c r="H10" s="4">
        <v>1.6679615858630283E-2</v>
      </c>
      <c r="I10" s="5">
        <v>1.4205052126346693</v>
      </c>
      <c r="J10" s="4">
        <v>9.4215003410701905E-3</v>
      </c>
      <c r="K10" s="5">
        <v>0.76939663182294915</v>
      </c>
      <c r="L10" s="6">
        <v>1.2224052356007795E-2</v>
      </c>
      <c r="M10" s="17" t="s">
        <v>46</v>
      </c>
    </row>
    <row r="11" spans="1:13" s="2" customFormat="1" x14ac:dyDescent="0.2">
      <c r="A11" s="7" t="s">
        <v>11</v>
      </c>
      <c r="B11" s="4">
        <v>5.8834747412067637E-2</v>
      </c>
      <c r="C11" s="5">
        <v>2.2377295409209146</v>
      </c>
      <c r="D11" s="4">
        <v>6.675251420035036E-2</v>
      </c>
      <c r="E11" s="5">
        <v>1.366974174522257</v>
      </c>
      <c r="F11" s="4">
        <v>5.9954449915876597E-2</v>
      </c>
      <c r="G11" s="5">
        <v>2.7030777469878902</v>
      </c>
      <c r="H11" s="4">
        <v>6.4759411336732423E-2</v>
      </c>
      <c r="I11" s="5">
        <v>1.2596117245089187</v>
      </c>
      <c r="J11" s="4">
        <v>7.3160479539317452E-2</v>
      </c>
      <c r="K11" s="5">
        <v>1.4237394085656288</v>
      </c>
      <c r="L11" s="6">
        <v>6.8235377658989044E-2</v>
      </c>
      <c r="M11" s="17" t="s">
        <v>47</v>
      </c>
    </row>
    <row r="12" spans="1:13" s="2" customFormat="1" x14ac:dyDescent="0.2">
      <c r="A12" s="7" t="s">
        <v>12</v>
      </c>
      <c r="B12" s="4">
        <v>6.9366894216819882E-3</v>
      </c>
      <c r="C12" s="5">
        <v>0.30673674931705014</v>
      </c>
      <c r="D12" s="4">
        <v>2.9589914523475971E-3</v>
      </c>
      <c r="E12" s="5">
        <v>0.1759690796610994</v>
      </c>
      <c r="F12" s="4">
        <v>2.42396114379665E-3</v>
      </c>
      <c r="G12" s="5">
        <v>0.19720877381480847</v>
      </c>
      <c r="H12" s="4">
        <v>1.2734452044841011E-2</v>
      </c>
      <c r="I12" s="5">
        <v>1.1351619995175446</v>
      </c>
      <c r="J12" s="4">
        <v>4.3579739619951157E-3</v>
      </c>
      <c r="K12" s="5">
        <v>0.32897103445730508</v>
      </c>
      <c r="L12" s="6">
        <v>5.335212508998567E-3</v>
      </c>
      <c r="M12" s="17" t="s">
        <v>48</v>
      </c>
    </row>
    <row r="13" spans="1:13" s="2" customFormat="1" x14ac:dyDescent="0.2">
      <c r="A13" s="7" t="s">
        <v>13</v>
      </c>
      <c r="B13" s="4">
        <v>2.1300494140890226E-2</v>
      </c>
      <c r="C13" s="5">
        <v>1.6007372410538205</v>
      </c>
      <c r="D13" s="4">
        <v>2.0199906760279395E-2</v>
      </c>
      <c r="E13" s="5">
        <v>1.7263795520119731</v>
      </c>
      <c r="F13" s="4">
        <v>1.5280405038076547E-2</v>
      </c>
      <c r="G13" s="5">
        <v>0.85491815810985028</v>
      </c>
      <c r="H13" s="4">
        <v>1.89079455189268E-2</v>
      </c>
      <c r="I13" s="5">
        <v>0.52702749788900716</v>
      </c>
      <c r="J13" s="4">
        <v>2.3901337708042533E-2</v>
      </c>
      <c r="K13" s="5">
        <v>1.0651610382064824</v>
      </c>
      <c r="L13" s="6">
        <v>2.1715347201384391E-2</v>
      </c>
      <c r="M13" s="17" t="s">
        <v>49</v>
      </c>
    </row>
    <row r="14" spans="1:13" s="2" customFormat="1" x14ac:dyDescent="0.2">
      <c r="A14" s="7" t="s">
        <v>14</v>
      </c>
      <c r="B14" s="4">
        <v>7.560128155046579E-2</v>
      </c>
      <c r="C14" s="5">
        <v>1.9255300640032562</v>
      </c>
      <c r="D14" s="4">
        <v>6.1536541648532006E-2</v>
      </c>
      <c r="E14" s="5">
        <v>1.161551314003048</v>
      </c>
      <c r="F14" s="4">
        <v>6.5234838376695387E-2</v>
      </c>
      <c r="G14" s="5">
        <v>3.6746554264308533</v>
      </c>
      <c r="H14" s="4">
        <v>7.1311829376559888E-2</v>
      </c>
      <c r="I14" s="5">
        <v>1.5499356830704534</v>
      </c>
      <c r="J14" s="4">
        <v>9.0002101329411624E-2</v>
      </c>
      <c r="K14" s="5">
        <v>1.4386448080217284</v>
      </c>
      <c r="L14" s="6">
        <v>7.9636633508459093E-2</v>
      </c>
      <c r="M14" s="17" t="s">
        <v>50</v>
      </c>
    </row>
    <row r="15" spans="1:13" s="2" customFormat="1" x14ac:dyDescent="0.2">
      <c r="A15" s="7" t="s">
        <v>15</v>
      </c>
      <c r="B15" s="4">
        <v>0.10506000036019641</v>
      </c>
      <c r="C15" s="5">
        <v>2.433620029685295</v>
      </c>
      <c r="D15" s="4">
        <v>8.1589072851983122E-2</v>
      </c>
      <c r="E15" s="5">
        <v>1.4595495556706417</v>
      </c>
      <c r="F15" s="4">
        <v>8.9770700524060276E-2</v>
      </c>
      <c r="G15" s="5">
        <v>1.0872800442632367</v>
      </c>
      <c r="H15" s="4">
        <v>8.9573835242340277E-2</v>
      </c>
      <c r="I15" s="5">
        <v>1.3639091173453763</v>
      </c>
      <c r="J15" s="4">
        <v>0.10175961217404947</v>
      </c>
      <c r="K15" s="5">
        <v>1.9599963800995737</v>
      </c>
      <c r="L15" s="6">
        <v>9.678841878382427E-2</v>
      </c>
      <c r="M15" s="17" t="s">
        <v>51</v>
      </c>
    </row>
    <row r="16" spans="1:13" s="2" customFormat="1" x14ac:dyDescent="0.2">
      <c r="A16" s="7" t="s">
        <v>16</v>
      </c>
      <c r="B16" s="4">
        <v>4.9466804880593006E-3</v>
      </c>
      <c r="C16" s="5">
        <v>0.47317007593080423</v>
      </c>
      <c r="D16" s="4">
        <v>4.4219202378825125E-3</v>
      </c>
      <c r="E16" s="5">
        <v>0.30933161319998997</v>
      </c>
      <c r="F16" s="4">
        <v>4.1137847504388401E-3</v>
      </c>
      <c r="G16" s="5">
        <v>0.36791828796717074</v>
      </c>
      <c r="H16" s="4">
        <v>3.822324581400261E-3</v>
      </c>
      <c r="I16" s="5">
        <v>0.27239791151106368</v>
      </c>
      <c r="J16" s="4">
        <v>8.4129434444204145E-3</v>
      </c>
      <c r="K16" s="5">
        <v>1.3166302648546091</v>
      </c>
      <c r="L16" s="6">
        <v>6.4655641881584134E-3</v>
      </c>
      <c r="M16" s="17" t="s">
        <v>52</v>
      </c>
    </row>
    <row r="17" spans="1:13" s="2" customFormat="1" x14ac:dyDescent="0.2">
      <c r="A17" s="7" t="s">
        <v>17</v>
      </c>
      <c r="B17" s="4">
        <v>4.093940607175094E-3</v>
      </c>
      <c r="C17" s="5">
        <v>0.26736107575688062</v>
      </c>
      <c r="D17" s="4">
        <v>4.9697582313713859E-3</v>
      </c>
      <c r="E17" s="5">
        <v>0.62397035130330192</v>
      </c>
      <c r="F17" s="4">
        <v>3.7750173984491581E-3</v>
      </c>
      <c r="G17" s="5">
        <v>0.26232447923301078</v>
      </c>
      <c r="H17" s="4">
        <v>1.0396192981428989E-2</v>
      </c>
      <c r="I17" s="5">
        <v>0.67411420773555741</v>
      </c>
      <c r="J17" s="4">
        <v>5.9218943047640955E-3</v>
      </c>
      <c r="K17" s="5">
        <v>0.41581187529813324</v>
      </c>
      <c r="L17" s="6">
        <v>5.8966301276407711E-3</v>
      </c>
      <c r="M17" s="17" t="s">
        <v>53</v>
      </c>
    </row>
    <row r="18" spans="1:13" s="2" customFormat="1" x14ac:dyDescent="0.2">
      <c r="A18" s="7" t="s">
        <v>18</v>
      </c>
      <c r="B18" s="4">
        <v>1.2010520414900534E-2</v>
      </c>
      <c r="C18" s="5">
        <v>0.97280826090356332</v>
      </c>
      <c r="D18" s="4">
        <v>1.2005117417600365E-2</v>
      </c>
      <c r="E18" s="5">
        <v>0.45469369109838181</v>
      </c>
      <c r="F18" s="4">
        <v>2.0049884983716317E-2</v>
      </c>
      <c r="G18" s="5">
        <v>0.77485915953543627</v>
      </c>
      <c r="H18" s="4">
        <v>1.4879813290459879E-2</v>
      </c>
      <c r="I18" s="5">
        <v>0.84940027039370891</v>
      </c>
      <c r="J18" s="4">
        <v>1.7918381399603309E-2</v>
      </c>
      <c r="K18" s="5">
        <v>0.63378416704199747</v>
      </c>
      <c r="L18" s="6">
        <v>1.6064578972272245E-2</v>
      </c>
      <c r="M18" s="17" t="s">
        <v>54</v>
      </c>
    </row>
    <row r="19" spans="1:13" s="2" customFormat="1" x14ac:dyDescent="0.2">
      <c r="A19" s="7" t="s">
        <v>19</v>
      </c>
      <c r="B19" s="4">
        <v>1.039522627180657E-3</v>
      </c>
      <c r="C19" s="5">
        <v>9.741240675062228E-2</v>
      </c>
      <c r="D19" s="4">
        <v>2.5774585150779958E-4</v>
      </c>
      <c r="E19" s="5">
        <v>4.060016384956338E-2</v>
      </c>
      <c r="F19" s="4">
        <v>2.8881510095400708E-4</v>
      </c>
      <c r="G19" s="5">
        <v>4.5396173929293175E-2</v>
      </c>
      <c r="H19" s="4">
        <v>2.7389932466793101E-3</v>
      </c>
      <c r="I19" s="5">
        <v>0.57260252539578316</v>
      </c>
      <c r="J19" s="4">
        <v>2.4888457847471097E-3</v>
      </c>
      <c r="K19" s="5">
        <v>0.4759249859498218</v>
      </c>
      <c r="L19" s="6">
        <v>1.8170320600443862E-3</v>
      </c>
      <c r="M19" s="17" t="s">
        <v>55</v>
      </c>
    </row>
    <row r="20" spans="1:13" s="2" customFormat="1" x14ac:dyDescent="0.2">
      <c r="A20" s="7" t="s">
        <v>20</v>
      </c>
      <c r="B20" s="4">
        <v>5.8289082816081715E-3</v>
      </c>
      <c r="C20" s="5">
        <v>0.21181155095761525</v>
      </c>
      <c r="D20" s="4">
        <v>3.6222660267265362E-3</v>
      </c>
      <c r="E20" s="5">
        <v>0.11598430385180136</v>
      </c>
      <c r="F20" s="4">
        <v>4.0779258176126577E-3</v>
      </c>
      <c r="G20" s="5">
        <v>0.21573591279256943</v>
      </c>
      <c r="H20" s="4">
        <v>8.0364013792835927E-3</v>
      </c>
      <c r="I20" s="5">
        <v>0.34438644455360251</v>
      </c>
      <c r="J20" s="4">
        <v>9.0581227245698989E-3</v>
      </c>
      <c r="K20" s="5">
        <v>0.3919143635716642</v>
      </c>
      <c r="L20" s="6">
        <v>7.2979752852618401E-3</v>
      </c>
      <c r="M20" s="17" t="s">
        <v>56</v>
      </c>
    </row>
    <row r="21" spans="1:13" s="2" customFormat="1" x14ac:dyDescent="0.2">
      <c r="A21" s="7" t="s">
        <v>21</v>
      </c>
      <c r="B21" s="4">
        <v>1.1082917497537911E-2</v>
      </c>
      <c r="C21" s="5">
        <v>0.68941168937418551</v>
      </c>
      <c r="D21" s="4">
        <v>8.2698743642416264E-3</v>
      </c>
      <c r="E21" s="5">
        <v>0.48917113634427517</v>
      </c>
      <c r="F21" s="4">
        <v>7.0948714756593192E-3</v>
      </c>
      <c r="G21" s="5">
        <v>0.40118215986083949</v>
      </c>
      <c r="H21" s="4">
        <v>1.3061914801379753E-2</v>
      </c>
      <c r="I21" s="5">
        <v>0.7498622195331951</v>
      </c>
      <c r="J21" s="4">
        <v>1.6695191998136474E-2</v>
      </c>
      <c r="K21" s="5">
        <v>0.79712326056348726</v>
      </c>
      <c r="L21" s="6">
        <v>1.349025327232717E-2</v>
      </c>
      <c r="M21" s="17" t="s">
        <v>57</v>
      </c>
    </row>
    <row r="22" spans="1:13" s="2" customFormat="1" x14ac:dyDescent="0.2">
      <c r="A22" s="7" t="s">
        <v>22</v>
      </c>
      <c r="B22" s="4">
        <v>1.067511640613566E-2</v>
      </c>
      <c r="C22" s="5">
        <v>0.67049510075037144</v>
      </c>
      <c r="D22" s="4">
        <v>1.6101556777148501E-2</v>
      </c>
      <c r="E22" s="5">
        <v>1.3126911398993932</v>
      </c>
      <c r="F22" s="4">
        <v>1.6474889277703533E-2</v>
      </c>
      <c r="G22" s="5">
        <v>1.0750768894704426</v>
      </c>
      <c r="H22" s="4">
        <v>1.3612922878821048E-2</v>
      </c>
      <c r="I22" s="5">
        <v>0.89434419330610138</v>
      </c>
      <c r="J22" s="4">
        <v>5.2916684029209616E-3</v>
      </c>
      <c r="K22" s="5">
        <v>0.63222804666095911</v>
      </c>
      <c r="L22" s="6">
        <v>9.5058302854382215E-3</v>
      </c>
      <c r="M22" s="17" t="s">
        <v>58</v>
      </c>
    </row>
    <row r="23" spans="1:13" s="2" customFormat="1" x14ac:dyDescent="0.2">
      <c r="A23" s="7" t="s">
        <v>23</v>
      </c>
      <c r="B23" s="4">
        <v>6.8389119389730326E-3</v>
      </c>
      <c r="C23" s="5">
        <v>0.5964562189670497</v>
      </c>
      <c r="D23" s="4">
        <v>3.434358036100565E-3</v>
      </c>
      <c r="E23" s="5">
        <v>0.38451754983210396</v>
      </c>
      <c r="F23" s="4">
        <v>2.2941778216456622E-3</v>
      </c>
      <c r="G23" s="5">
        <v>0.105971969196219</v>
      </c>
      <c r="H23" s="4">
        <v>1.1632340511264432E-2</v>
      </c>
      <c r="I23" s="5">
        <v>0.86513863591362739</v>
      </c>
      <c r="J23" s="4">
        <v>1.1910823022569727E-2</v>
      </c>
      <c r="K23" s="5">
        <v>1.4842485640982188</v>
      </c>
      <c r="L23" s="6">
        <v>9.1684161926467375E-3</v>
      </c>
      <c r="M23" s="17" t="s">
        <v>59</v>
      </c>
    </row>
    <row r="24" spans="1:13" s="2" customFormat="1" x14ac:dyDescent="0.2">
      <c r="A24" s="7" t="s">
        <v>24</v>
      </c>
      <c r="B24" s="4">
        <v>0</v>
      </c>
      <c r="C24" s="5">
        <v>0</v>
      </c>
      <c r="D24" s="4">
        <v>0</v>
      </c>
      <c r="E24" s="5">
        <v>0</v>
      </c>
      <c r="F24" s="4">
        <v>0</v>
      </c>
      <c r="G24" s="5">
        <v>0</v>
      </c>
      <c r="H24" s="4">
        <v>0</v>
      </c>
      <c r="I24" s="5">
        <v>0</v>
      </c>
      <c r="J24" s="4">
        <v>0</v>
      </c>
      <c r="K24" s="5">
        <v>0</v>
      </c>
      <c r="L24" s="6">
        <v>0</v>
      </c>
      <c r="M24" s="17" t="s">
        <v>60</v>
      </c>
    </row>
    <row r="25" spans="1:13" s="2" customFormat="1" x14ac:dyDescent="0.2">
      <c r="A25" s="7" t="s">
        <v>25</v>
      </c>
      <c r="B25" s="4">
        <v>1.7391192529480796E-2</v>
      </c>
      <c r="C25" s="5">
        <v>2.115175582373312</v>
      </c>
      <c r="D25" s="4">
        <v>1.6201988881181496E-2</v>
      </c>
      <c r="E25" s="5">
        <v>0.4777478177046296</v>
      </c>
      <c r="F25" s="4">
        <v>1.4039452510709845E-2</v>
      </c>
      <c r="G25" s="5">
        <v>1.3419630872191264</v>
      </c>
      <c r="H25" s="4">
        <v>2.3297554602939714E-2</v>
      </c>
      <c r="I25" s="5">
        <v>1.4932782614255027</v>
      </c>
      <c r="J25" s="4">
        <v>1.6763745926827223E-2</v>
      </c>
      <c r="K25" s="5">
        <v>1.8812337191054787</v>
      </c>
      <c r="L25" s="6">
        <v>1.7322061382258336E-2</v>
      </c>
      <c r="M25" s="17" t="s">
        <v>61</v>
      </c>
    </row>
    <row r="26" spans="1:13" s="2" customFormat="1" x14ac:dyDescent="0.2">
      <c r="A26" s="7" t="s">
        <v>26</v>
      </c>
      <c r="B26" s="4">
        <v>7.9111207943590031E-4</v>
      </c>
      <c r="C26" s="5">
        <v>9.4354209952587115E-2</v>
      </c>
      <c r="D26" s="4">
        <v>4.7169754622455791E-4</v>
      </c>
      <c r="E26" s="5">
        <v>5.3585523782937086E-2</v>
      </c>
      <c r="F26" s="4">
        <v>1.7515566723279634E-6</v>
      </c>
      <c r="G26" s="5">
        <v>3.9165997857686509E-4</v>
      </c>
      <c r="H26" s="4">
        <v>3.0940289978493548E-3</v>
      </c>
      <c r="I26" s="5">
        <v>0.28524223325073544</v>
      </c>
      <c r="J26" s="4">
        <v>2.8802039868160681E-3</v>
      </c>
      <c r="K26" s="5">
        <v>0.63825104497770468</v>
      </c>
      <c r="L26" s="6">
        <v>2.0377666289445187E-3</v>
      </c>
      <c r="M26" s="17" t="s">
        <v>62</v>
      </c>
    </row>
    <row r="27" spans="1:13" s="2" customFormat="1" x14ac:dyDescent="0.2">
      <c r="A27" s="7" t="s">
        <v>27</v>
      </c>
      <c r="B27" s="4">
        <v>3.0935773878485982E-2</v>
      </c>
      <c r="C27" s="5">
        <v>2.2230938414440913</v>
      </c>
      <c r="D27" s="4">
        <v>1.7326184092291499E-2</v>
      </c>
      <c r="E27" s="5">
        <v>2.3257114262684655</v>
      </c>
      <c r="F27" s="4">
        <v>1.3502498149782043E-2</v>
      </c>
      <c r="G27" s="5">
        <v>0.79903934820094957</v>
      </c>
      <c r="H27" s="4">
        <v>1.9462756188756248E-2</v>
      </c>
      <c r="I27" s="5">
        <v>1.3116534395906418</v>
      </c>
      <c r="J27" s="4">
        <v>2.3233861784502985E-2</v>
      </c>
      <c r="K27" s="5">
        <v>1.5704197361160863</v>
      </c>
      <c r="L27" s="6">
        <v>2.2148820638766234E-2</v>
      </c>
      <c r="M27" s="17" t="s">
        <v>63</v>
      </c>
    </row>
    <row r="28" spans="1:13" s="2" customFormat="1" x14ac:dyDescent="0.2">
      <c r="A28" s="7" t="s">
        <v>28</v>
      </c>
      <c r="B28" s="4">
        <v>2.6645378925411013E-2</v>
      </c>
      <c r="C28" s="5">
        <v>1.3526718985556463</v>
      </c>
      <c r="D28" s="4">
        <v>3.2942826905518328E-2</v>
      </c>
      <c r="E28" s="5">
        <v>3.2317162134463553</v>
      </c>
      <c r="F28" s="4">
        <v>3.3007742198983892E-2</v>
      </c>
      <c r="G28" s="5">
        <v>1.5126155886353423</v>
      </c>
      <c r="H28" s="4">
        <v>6.3846217784176082E-2</v>
      </c>
      <c r="I28" s="5">
        <v>1.8399844484729313</v>
      </c>
      <c r="J28" s="4">
        <v>3.3938055350866476E-2</v>
      </c>
      <c r="K28" s="5">
        <v>1.4942356753056827</v>
      </c>
      <c r="L28" s="6">
        <v>3.6305165588357523E-2</v>
      </c>
      <c r="M28" s="17" t="s">
        <v>64</v>
      </c>
    </row>
    <row r="29" spans="1:13" s="2" customFormat="1" x14ac:dyDescent="0.2">
      <c r="A29" s="7" t="s">
        <v>29</v>
      </c>
      <c r="B29" s="4">
        <v>5.500411535387853E-2</v>
      </c>
      <c r="C29" s="5">
        <v>2.6928654373051528</v>
      </c>
      <c r="D29" s="4">
        <v>5.4080996203264495E-2</v>
      </c>
      <c r="E29" s="5">
        <v>1.3694323140575204</v>
      </c>
      <c r="F29" s="4">
        <v>5.8246857538890542E-2</v>
      </c>
      <c r="G29" s="5">
        <v>2.415974790607184</v>
      </c>
      <c r="H29" s="4">
        <v>0.10064968378524916</v>
      </c>
      <c r="I29" s="5">
        <v>4.8609060131199398</v>
      </c>
      <c r="J29" s="4">
        <v>7.8012110537471521E-2</v>
      </c>
      <c r="K29" s="5">
        <v>4.0154568026785178</v>
      </c>
      <c r="L29" s="6">
        <v>7.2497563849266242E-2</v>
      </c>
      <c r="M29" s="17" t="s">
        <v>65</v>
      </c>
    </row>
    <row r="30" spans="1:13" s="2" customFormat="1" x14ac:dyDescent="0.2">
      <c r="A30" s="7" t="s">
        <v>30</v>
      </c>
      <c r="B30" s="4">
        <v>6.9150196853332794E-3</v>
      </c>
      <c r="C30" s="5">
        <v>0.3014360108089808</v>
      </c>
      <c r="D30" s="4">
        <v>5.6942165444303734E-3</v>
      </c>
      <c r="E30" s="5">
        <v>0.26135966427840779</v>
      </c>
      <c r="F30" s="4">
        <v>3.3956164042233988E-3</v>
      </c>
      <c r="G30" s="5">
        <v>0.16785426086748814</v>
      </c>
      <c r="H30" s="4">
        <v>9.6406010293704127E-3</v>
      </c>
      <c r="I30" s="5">
        <v>0.43598542689798891</v>
      </c>
      <c r="J30" s="4">
        <v>1.0144766818909591E-2</v>
      </c>
      <c r="K30" s="5">
        <v>0.408242688562304</v>
      </c>
      <c r="L30" s="6">
        <v>8.4495285663152026E-3</v>
      </c>
      <c r="M30" s="17" t="s">
        <v>66</v>
      </c>
    </row>
    <row r="31" spans="1:13" s="2" customFormat="1" x14ac:dyDescent="0.2">
      <c r="A31" s="7" t="s">
        <v>31</v>
      </c>
      <c r="B31" s="4">
        <v>1.2178994747402321E-2</v>
      </c>
      <c r="C31" s="5">
        <v>0.53464440809791147</v>
      </c>
      <c r="D31" s="4">
        <v>9.5396506838929754E-3</v>
      </c>
      <c r="E31" s="5">
        <v>0.7782786730992477</v>
      </c>
      <c r="F31" s="4">
        <v>1.8276568920878419E-2</v>
      </c>
      <c r="G31" s="5">
        <v>2.0657681271166788</v>
      </c>
      <c r="H31" s="4">
        <v>1.252849009192105E-2</v>
      </c>
      <c r="I31" s="5">
        <v>0.39175151705829808</v>
      </c>
      <c r="J31" s="4">
        <v>2.6294393520459446E-2</v>
      </c>
      <c r="K31" s="5">
        <v>1.931699107909751</v>
      </c>
      <c r="L31" s="6">
        <v>1.9642544471465677E-2</v>
      </c>
      <c r="M31" s="17" t="s">
        <v>67</v>
      </c>
    </row>
    <row r="32" spans="1:13" s="2" customFormat="1" x14ac:dyDescent="0.2">
      <c r="A32" s="7" t="s">
        <v>32</v>
      </c>
      <c r="B32" s="4">
        <v>1.0515392451262224E-2</v>
      </c>
      <c r="C32" s="5">
        <v>0.74755646227146766</v>
      </c>
      <c r="D32" s="4">
        <v>1.4224639628564325E-2</v>
      </c>
      <c r="E32" s="5">
        <v>1.074778845082661</v>
      </c>
      <c r="F32" s="4">
        <v>4.2952416455616683E-3</v>
      </c>
      <c r="G32" s="5">
        <v>0.4930404420776856</v>
      </c>
      <c r="H32" s="4">
        <v>1.7559286425972431E-2</v>
      </c>
      <c r="I32" s="5">
        <v>1.4339324773904609</v>
      </c>
      <c r="J32" s="4">
        <v>8.2620400194955319E-3</v>
      </c>
      <c r="K32" s="5">
        <v>0.80806141252361374</v>
      </c>
      <c r="L32" s="6">
        <v>1.0233458656807217E-2</v>
      </c>
      <c r="M32" s="17" t="s">
        <v>68</v>
      </c>
    </row>
    <row r="33" spans="1:13" s="2" customFormat="1" x14ac:dyDescent="0.2">
      <c r="A33" s="7" t="s">
        <v>33</v>
      </c>
      <c r="B33" s="4">
        <v>4.4981450625347745E-3</v>
      </c>
      <c r="C33" s="5">
        <v>0.57290308594007278</v>
      </c>
      <c r="D33" s="4">
        <v>4.2165891127638947E-4</v>
      </c>
      <c r="E33" s="5">
        <v>3.9569457056705795E-2</v>
      </c>
      <c r="F33" s="4">
        <v>9.2752619595745645E-4</v>
      </c>
      <c r="G33" s="5">
        <v>0.13990653706942335</v>
      </c>
      <c r="H33" s="4">
        <v>2.4236234778458533E-3</v>
      </c>
      <c r="I33" s="5">
        <v>0.34852228236529825</v>
      </c>
      <c r="J33" s="4">
        <v>1.9051886269835575E-3</v>
      </c>
      <c r="K33" s="5">
        <v>0.2232458354368973</v>
      </c>
      <c r="L33" s="6">
        <v>2.0133154677539613E-3</v>
      </c>
      <c r="M33" s="17" t="s">
        <v>69</v>
      </c>
    </row>
    <row r="34" spans="1:13" s="2" customFormat="1" x14ac:dyDescent="0.2">
      <c r="A34" s="8" t="s">
        <v>147</v>
      </c>
      <c r="B34" s="9">
        <v>5.3613874539258149E-3</v>
      </c>
      <c r="C34" s="10">
        <v>0.48019442933220191</v>
      </c>
      <c r="D34" s="9">
        <v>2.642248792416849E-3</v>
      </c>
      <c r="E34" s="10">
        <v>0.35919937039615246</v>
      </c>
      <c r="F34" s="9">
        <v>3.3628398965879899E-3</v>
      </c>
      <c r="G34" s="10">
        <v>0.30615667501531307</v>
      </c>
      <c r="H34" s="9">
        <v>4.2130294967205354E-3</v>
      </c>
      <c r="I34" s="10">
        <v>0.11904966563884535</v>
      </c>
      <c r="J34" s="9">
        <v>2.5983786741737222E-3</v>
      </c>
      <c r="K34" s="10">
        <v>0.28376080538833953</v>
      </c>
      <c r="L34" s="6">
        <v>3.2268870103620987E-3</v>
      </c>
      <c r="M34" s="17" t="s">
        <v>70</v>
      </c>
    </row>
    <row r="35" spans="1:13" s="2" customFormat="1" x14ac:dyDescent="0.2">
      <c r="A35" s="20" t="s">
        <v>34</v>
      </c>
      <c r="B35" s="11">
        <v>0.99999999999999989</v>
      </c>
      <c r="C35" s="12"/>
      <c r="D35" s="11">
        <v>1</v>
      </c>
      <c r="E35" s="12"/>
      <c r="F35" s="11">
        <v>1</v>
      </c>
      <c r="G35" s="12"/>
      <c r="H35" s="11">
        <v>1.0000000000000002</v>
      </c>
      <c r="I35" s="12"/>
      <c r="J35" s="11">
        <v>1</v>
      </c>
      <c r="K35" s="12"/>
      <c r="L35" s="11">
        <v>1</v>
      </c>
      <c r="M35" s="18"/>
    </row>
    <row r="36" spans="1:13" s="2" customFormat="1" x14ac:dyDescent="0.2">
      <c r="A36" s="13" t="s">
        <v>39</v>
      </c>
      <c r="B36" s="14">
        <v>0.1074803257847608</v>
      </c>
      <c r="C36" s="25">
        <v>1.7383102860425044</v>
      </c>
      <c r="D36" s="14">
        <v>8.8603236799338764E-2</v>
      </c>
      <c r="E36" s="25">
        <v>2.4989403364589879</v>
      </c>
      <c r="F36" s="14">
        <v>8.6626589018508435E-2</v>
      </c>
      <c r="G36" s="25">
        <v>3.1005845670212366</v>
      </c>
      <c r="H36" s="14">
        <v>0.102972711291763</v>
      </c>
      <c r="I36" s="25">
        <v>0.9295964316991514</v>
      </c>
      <c r="J36" s="14">
        <v>0.11771346269131858</v>
      </c>
      <c r="K36" s="25">
        <v>2.0521528465554182</v>
      </c>
      <c r="L36" s="15">
        <v>0.10776539003656774</v>
      </c>
      <c r="M36" s="19" t="s">
        <v>71</v>
      </c>
    </row>
    <row r="37" spans="1:13" s="2" customFormat="1" x14ac:dyDescent="0.2">
      <c r="M37" s="16"/>
    </row>
    <row r="38" spans="1:13" s="2" customFormat="1" x14ac:dyDescent="0.2"/>
  </sheetData>
  <mergeCells count="6">
    <mergeCell ref="M3:M4"/>
    <mergeCell ref="B3:C3"/>
    <mergeCell ref="D3:E3"/>
    <mergeCell ref="F3:G3"/>
    <mergeCell ref="H3:I3"/>
    <mergeCell ref="J3:K3"/>
  </mergeCells>
  <pageMargins left="0.23622047244094491" right="0.23622047244094491" top="0.74803149606299213" bottom="0.74803149606299213" header="0.31496062992125984" footer="0.31496062992125984"/>
  <pageSetup paperSize="8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zoomScale="85" zoomScaleNormal="85" workbookViewId="0">
      <selection activeCell="A45" sqref="A45"/>
    </sheetView>
  </sheetViews>
  <sheetFormatPr defaultRowHeight="12.75" x14ac:dyDescent="0.2"/>
  <cols>
    <col min="1" max="1" width="30.85546875" bestFit="1" customWidth="1"/>
    <col min="2" max="14" width="13.28515625" customWidth="1"/>
    <col min="15" max="15" width="35.7109375" customWidth="1"/>
  </cols>
  <sheetData>
    <row r="1" spans="1:15" x14ac:dyDescent="0.2">
      <c r="A1" s="26" t="s">
        <v>74</v>
      </c>
    </row>
    <row r="3" spans="1:15" s="2" customFormat="1" ht="38.25" customHeight="1" x14ac:dyDescent="0.2">
      <c r="A3" s="21" t="s">
        <v>37</v>
      </c>
      <c r="B3" s="194" t="s">
        <v>0</v>
      </c>
      <c r="C3" s="195"/>
      <c r="D3" s="196" t="s">
        <v>1</v>
      </c>
      <c r="E3" s="195"/>
      <c r="F3" s="196" t="s">
        <v>2</v>
      </c>
      <c r="G3" s="195"/>
      <c r="H3" s="196" t="s">
        <v>3</v>
      </c>
      <c r="I3" s="195"/>
      <c r="J3" s="196" t="s">
        <v>4</v>
      </c>
      <c r="K3" s="194"/>
      <c r="L3" s="23" t="s">
        <v>40</v>
      </c>
      <c r="M3" s="77" t="s">
        <v>81</v>
      </c>
      <c r="N3" s="76" t="s">
        <v>40</v>
      </c>
      <c r="O3" s="192" t="s">
        <v>72</v>
      </c>
    </row>
    <row r="4" spans="1:15" s="2" customFormat="1" x14ac:dyDescent="0.2">
      <c r="A4" s="21" t="s">
        <v>38</v>
      </c>
      <c r="B4" s="83" t="s">
        <v>75</v>
      </c>
      <c r="C4" s="83" t="s">
        <v>36</v>
      </c>
      <c r="D4" s="83" t="s">
        <v>75</v>
      </c>
      <c r="E4" s="83" t="s">
        <v>36</v>
      </c>
      <c r="F4" s="83" t="s">
        <v>75</v>
      </c>
      <c r="G4" s="83" t="s">
        <v>36</v>
      </c>
      <c r="H4" s="83" t="s">
        <v>75</v>
      </c>
      <c r="I4" s="83" t="s">
        <v>36</v>
      </c>
      <c r="J4" s="83" t="s">
        <v>75</v>
      </c>
      <c r="K4" s="83" t="s">
        <v>36</v>
      </c>
      <c r="L4" s="83" t="s">
        <v>75</v>
      </c>
      <c r="M4" s="83" t="s">
        <v>82</v>
      </c>
      <c r="N4" s="84" t="s">
        <v>139</v>
      </c>
      <c r="O4" s="193"/>
    </row>
    <row r="5" spans="1:15" s="2" customFormat="1" x14ac:dyDescent="0.2">
      <c r="A5" s="3" t="s">
        <v>5</v>
      </c>
      <c r="B5" s="27">
        <v>49.482932019632031</v>
      </c>
      <c r="C5" s="43">
        <v>9.6710861153369905</v>
      </c>
      <c r="D5" s="27">
        <v>56.223615125807463</v>
      </c>
      <c r="E5" s="43">
        <v>9.5329608026715675</v>
      </c>
      <c r="F5" s="27">
        <v>52.517859511295832</v>
      </c>
      <c r="G5" s="28">
        <v>5.6967254275718542</v>
      </c>
      <c r="H5" s="27">
        <v>37.064827371088441</v>
      </c>
      <c r="I5" s="28">
        <v>5.6081724776082078</v>
      </c>
      <c r="J5" s="27">
        <v>40.27568662309956</v>
      </c>
      <c r="K5" s="28">
        <v>7.1181038014616949</v>
      </c>
      <c r="L5" s="34">
        <v>44.473662729616954</v>
      </c>
      <c r="M5" s="78">
        <v>46701.540666440123</v>
      </c>
      <c r="N5" s="81">
        <v>0.25273651644331008</v>
      </c>
      <c r="O5" s="44" t="s">
        <v>83</v>
      </c>
    </row>
    <row r="6" spans="1:15" s="2" customFormat="1" x14ac:dyDescent="0.2">
      <c r="A6" s="7" t="s">
        <v>6</v>
      </c>
      <c r="B6" s="27">
        <v>15.581698392932111</v>
      </c>
      <c r="C6" s="43">
        <v>14.727609042046611</v>
      </c>
      <c r="D6" s="27">
        <v>30.4834546672827</v>
      </c>
      <c r="E6" s="43">
        <v>12.007040168041783</v>
      </c>
      <c r="F6" s="27">
        <v>38.185836957372707</v>
      </c>
      <c r="G6" s="28">
        <v>29.94827005503554</v>
      </c>
      <c r="H6" s="27">
        <v>8.0636709268007678</v>
      </c>
      <c r="I6" s="28">
        <v>3.9213396547871744</v>
      </c>
      <c r="J6" s="27">
        <v>2.974412490019724</v>
      </c>
      <c r="K6" s="28">
        <v>2.1994742551851365</v>
      </c>
      <c r="L6" s="35">
        <v>12.182724692008113</v>
      </c>
      <c r="M6" s="78">
        <v>12793.010013384193</v>
      </c>
      <c r="N6" s="81">
        <v>6.9232422302730079E-2</v>
      </c>
      <c r="O6" s="17" t="s">
        <v>84</v>
      </c>
    </row>
    <row r="7" spans="1:15" s="2" customFormat="1" x14ac:dyDescent="0.2">
      <c r="A7" s="7" t="s">
        <v>7</v>
      </c>
      <c r="B7" s="27">
        <v>7.9658232526944115</v>
      </c>
      <c r="C7" s="43">
        <v>7.7995222705840108</v>
      </c>
      <c r="D7" s="27">
        <v>2.3255871006300208</v>
      </c>
      <c r="E7" s="43">
        <v>3.3520518988018275</v>
      </c>
      <c r="F7" s="27">
        <v>1.4070713170453018</v>
      </c>
      <c r="G7" s="28">
        <v>1.3495875591154085</v>
      </c>
      <c r="H7" s="27">
        <v>5.0402908967197524</v>
      </c>
      <c r="I7" s="28">
        <v>4.3303170440896857</v>
      </c>
      <c r="J7" s="27">
        <v>4.8709349324052784</v>
      </c>
      <c r="K7" s="28">
        <v>4.6117009703226781</v>
      </c>
      <c r="L7" s="35">
        <v>4.6461458724330411</v>
      </c>
      <c r="M7" s="78">
        <v>4878.8913951795266</v>
      </c>
      <c r="N7" s="81">
        <v>2.6403283440475562E-2</v>
      </c>
      <c r="O7" s="17" t="s">
        <v>85</v>
      </c>
    </row>
    <row r="8" spans="1:15" s="2" customFormat="1" x14ac:dyDescent="0.2">
      <c r="A8" s="7" t="s">
        <v>8</v>
      </c>
      <c r="B8" s="27">
        <v>7.6707911166243523</v>
      </c>
      <c r="C8" s="43">
        <v>2.7020729148271037</v>
      </c>
      <c r="D8" s="27">
        <v>11.039176805635892</v>
      </c>
      <c r="E8" s="43">
        <v>1.465386297565618</v>
      </c>
      <c r="F8" s="27">
        <v>13.433571074469636</v>
      </c>
      <c r="G8" s="28">
        <v>2.0902624774788912</v>
      </c>
      <c r="H8" s="27">
        <v>6.4549657658104991</v>
      </c>
      <c r="I8" s="28">
        <v>2.0779619016007098</v>
      </c>
      <c r="J8" s="27">
        <v>6.9905190379775215</v>
      </c>
      <c r="K8" s="28">
        <v>3.0812270180377839</v>
      </c>
      <c r="L8" s="35">
        <v>8.1380442478976249</v>
      </c>
      <c r="M8" s="78">
        <v>8545.7140487640136</v>
      </c>
      <c r="N8" s="81">
        <v>4.6247168045942463E-2</v>
      </c>
      <c r="O8" s="17" t="s">
        <v>86</v>
      </c>
    </row>
    <row r="9" spans="1:15" s="2" customFormat="1" x14ac:dyDescent="0.2">
      <c r="A9" s="7" t="s">
        <v>9</v>
      </c>
      <c r="B9" s="27">
        <v>9.9996692936310954</v>
      </c>
      <c r="C9" s="43">
        <v>9.0801880827731551</v>
      </c>
      <c r="D9" s="27">
        <v>17.083157087034159</v>
      </c>
      <c r="E9" s="43">
        <v>7.8803773488976967</v>
      </c>
      <c r="F9" s="27">
        <v>7.1701596388988831</v>
      </c>
      <c r="G9" s="28">
        <v>3.5054348372216695</v>
      </c>
      <c r="H9" s="27">
        <v>8.1582667856240185</v>
      </c>
      <c r="I9" s="28">
        <v>1.2694632407906676</v>
      </c>
      <c r="J9" s="27">
        <v>11.448756973294852</v>
      </c>
      <c r="K9" s="28">
        <v>4.9419044042500913</v>
      </c>
      <c r="L9" s="35">
        <v>11.354318642424243</v>
      </c>
      <c r="M9" s="78">
        <v>11923.105525234127</v>
      </c>
      <c r="N9" s="81">
        <v>6.4524726864077495E-2</v>
      </c>
      <c r="O9" s="17" t="s">
        <v>87</v>
      </c>
    </row>
    <row r="10" spans="1:15" s="2" customFormat="1" x14ac:dyDescent="0.2">
      <c r="A10" s="7" t="s">
        <v>10</v>
      </c>
      <c r="B10" s="27">
        <v>1.0465502061292098</v>
      </c>
      <c r="C10" s="43">
        <v>0.97035043579302527</v>
      </c>
      <c r="D10" s="27">
        <v>5.011381658323856</v>
      </c>
      <c r="E10" s="43">
        <v>1.9776528607127009</v>
      </c>
      <c r="F10" s="27">
        <v>3.0038882039131569</v>
      </c>
      <c r="G10" s="28">
        <v>1.3408772882756004</v>
      </c>
      <c r="H10" s="27">
        <v>2.7625613765856407</v>
      </c>
      <c r="I10" s="28">
        <v>2.352711758426171</v>
      </c>
      <c r="J10" s="27">
        <v>1.5086569810793973</v>
      </c>
      <c r="K10" s="28">
        <v>1.2320284007831561</v>
      </c>
      <c r="L10" s="35">
        <v>2.2366909364355507</v>
      </c>
      <c r="M10" s="78">
        <v>2348.7364501831439</v>
      </c>
      <c r="N10" s="81">
        <v>1.2710747011592383E-2</v>
      </c>
      <c r="O10" s="17" t="s">
        <v>88</v>
      </c>
    </row>
    <row r="11" spans="1:15" s="2" customFormat="1" x14ac:dyDescent="0.2">
      <c r="A11" s="7" t="s">
        <v>11</v>
      </c>
      <c r="B11" s="27">
        <v>10.678124611475914</v>
      </c>
      <c r="C11" s="43">
        <v>4.0613338096584144</v>
      </c>
      <c r="D11" s="27">
        <v>14.553656589994457</v>
      </c>
      <c r="E11" s="43">
        <v>2.9803330918258562</v>
      </c>
      <c r="F11" s="27">
        <v>12.386548979253162</v>
      </c>
      <c r="G11" s="28">
        <v>5.5845404227332276</v>
      </c>
      <c r="H11" s="27">
        <v>10.725777502646308</v>
      </c>
      <c r="I11" s="28">
        <v>2.0862319187178868</v>
      </c>
      <c r="J11" s="27">
        <v>11.715126487335059</v>
      </c>
      <c r="K11" s="28">
        <v>2.2798220243193144</v>
      </c>
      <c r="L11" s="35">
        <v>11.934450701903877</v>
      </c>
      <c r="M11" s="78">
        <v>12532.298906323726</v>
      </c>
      <c r="N11" s="81">
        <v>6.7821522018579689E-2</v>
      </c>
      <c r="O11" s="17" t="s">
        <v>89</v>
      </c>
    </row>
    <row r="12" spans="1:15" s="2" customFormat="1" x14ac:dyDescent="0.2">
      <c r="A12" s="7" t="s">
        <v>12</v>
      </c>
      <c r="B12" s="27">
        <v>1.2589640865974778</v>
      </c>
      <c r="C12" s="43">
        <v>0.55670728203971032</v>
      </c>
      <c r="D12" s="27">
        <v>0.64513143761062774</v>
      </c>
      <c r="E12" s="43">
        <v>0.38365499584906665</v>
      </c>
      <c r="F12" s="27">
        <v>0.50078874001132145</v>
      </c>
      <c r="G12" s="28">
        <v>0.4074319986961833</v>
      </c>
      <c r="H12" s="27">
        <v>2.1091436199267926</v>
      </c>
      <c r="I12" s="28">
        <v>1.880112061700933</v>
      </c>
      <c r="J12" s="27">
        <v>0.6978387308936137</v>
      </c>
      <c r="K12" s="28">
        <v>0.52677857001547268</v>
      </c>
      <c r="L12" s="35">
        <v>0.91690084237256719</v>
      </c>
      <c r="M12" s="78">
        <v>962.83236749554908</v>
      </c>
      <c r="N12" s="81">
        <v>5.210596802742249E-3</v>
      </c>
      <c r="O12" s="17" t="s">
        <v>90</v>
      </c>
    </row>
    <row r="13" spans="1:15" s="2" customFormat="1" x14ac:dyDescent="0.2">
      <c r="A13" s="7" t="s">
        <v>13</v>
      </c>
      <c r="B13" s="27">
        <v>3.8659013716745578</v>
      </c>
      <c r="C13" s="43">
        <v>2.905234148535992</v>
      </c>
      <c r="D13" s="27">
        <v>4.4040664184821186</v>
      </c>
      <c r="E13" s="43">
        <v>3.7639234184588743</v>
      </c>
      <c r="F13" s="27">
        <v>3.156921391031573</v>
      </c>
      <c r="G13" s="28">
        <v>1.7662551576303165</v>
      </c>
      <c r="H13" s="27">
        <v>3.1316284765722511</v>
      </c>
      <c r="I13" s="28">
        <v>0.87288929337867083</v>
      </c>
      <c r="J13" s="27">
        <v>3.8273012455549797</v>
      </c>
      <c r="K13" s="28">
        <v>1.7056334745952524</v>
      </c>
      <c r="L13" s="35">
        <v>3.781044860051689</v>
      </c>
      <c r="M13" s="78">
        <v>3970.4537349865186</v>
      </c>
      <c r="N13" s="81">
        <v>2.1487056558734157E-2</v>
      </c>
      <c r="O13" s="17" t="s">
        <v>91</v>
      </c>
    </row>
    <row r="14" spans="1:15" s="2" customFormat="1" x14ac:dyDescent="0.2">
      <c r="A14" s="7" t="s">
        <v>14</v>
      </c>
      <c r="B14" s="27">
        <v>13.721141683996876</v>
      </c>
      <c r="C14" s="43">
        <v>3.4947120317461597</v>
      </c>
      <c r="D14" s="27">
        <v>13.41644888761247</v>
      </c>
      <c r="E14" s="43">
        <v>2.5324617564095435</v>
      </c>
      <c r="F14" s="27">
        <v>13.477473679441179</v>
      </c>
      <c r="G14" s="28">
        <v>7.5918133658517561</v>
      </c>
      <c r="H14" s="27">
        <v>11.81102174049273</v>
      </c>
      <c r="I14" s="28">
        <v>2.5670809750854389</v>
      </c>
      <c r="J14" s="27">
        <v>14.411961318998221</v>
      </c>
      <c r="K14" s="28">
        <v>2.3036899159832172</v>
      </c>
      <c r="L14" s="35">
        <v>13.787139522164624</v>
      </c>
      <c r="M14" s="78">
        <v>14477.796915059726</v>
      </c>
      <c r="N14" s="81">
        <v>7.8350048111267445E-2</v>
      </c>
      <c r="O14" s="17" t="s">
        <v>92</v>
      </c>
    </row>
    <row r="15" spans="1:15" s="2" customFormat="1" x14ac:dyDescent="0.2">
      <c r="A15" s="7" t="s">
        <v>15</v>
      </c>
      <c r="B15" s="27">
        <v>19.067707857581105</v>
      </c>
      <c r="C15" s="43">
        <v>4.4168623266041411</v>
      </c>
      <c r="D15" s="27">
        <v>17.788383883487786</v>
      </c>
      <c r="E15" s="43">
        <v>3.1821697300500942</v>
      </c>
      <c r="F15" s="27">
        <v>18.546566276620673</v>
      </c>
      <c r="G15" s="28">
        <v>2.2463132496967297</v>
      </c>
      <c r="H15" s="27">
        <v>14.835666462012608</v>
      </c>
      <c r="I15" s="28">
        <v>2.2589744756033068</v>
      </c>
      <c r="J15" s="27">
        <v>16.294681711052544</v>
      </c>
      <c r="K15" s="28">
        <v>3.1385258341896694</v>
      </c>
      <c r="L15" s="35">
        <v>16.893673271646378</v>
      </c>
      <c r="M15" s="78">
        <v>17739.950363385353</v>
      </c>
      <c r="N15" s="81">
        <v>9.6003968878507012E-2</v>
      </c>
      <c r="O15" s="17" t="s">
        <v>93</v>
      </c>
    </row>
    <row r="16" spans="1:15" s="2" customFormat="1" x14ac:dyDescent="0.2">
      <c r="A16" s="7" t="s">
        <v>16</v>
      </c>
      <c r="B16" s="27">
        <v>0.89779038728089267</v>
      </c>
      <c r="C16" s="43">
        <v>0.85877296248480384</v>
      </c>
      <c r="D16" s="27">
        <v>0.96408516415327628</v>
      </c>
      <c r="E16" s="43">
        <v>0.67441745451409829</v>
      </c>
      <c r="F16" s="27">
        <v>0.84990515921524334</v>
      </c>
      <c r="G16" s="28">
        <v>0.76011670537594633</v>
      </c>
      <c r="H16" s="27">
        <v>0.63307250879441823</v>
      </c>
      <c r="I16" s="28">
        <v>0.45115904094019915</v>
      </c>
      <c r="J16" s="27">
        <v>1.3471576075333764</v>
      </c>
      <c r="K16" s="28">
        <v>2.1083090470362311</v>
      </c>
      <c r="L16" s="35">
        <v>1.1053106249230331</v>
      </c>
      <c r="M16" s="78">
        <v>1160.6804101726379</v>
      </c>
      <c r="N16" s="81">
        <v>6.2812986335122004E-3</v>
      </c>
      <c r="O16" s="17" t="s">
        <v>94</v>
      </c>
    </row>
    <row r="17" spans="1:15" s="2" customFormat="1" x14ac:dyDescent="0.2">
      <c r="A17" s="7" t="s">
        <v>17</v>
      </c>
      <c r="B17" s="27">
        <v>0.743023636172363</v>
      </c>
      <c r="C17" s="43">
        <v>0.48524299138992288</v>
      </c>
      <c r="D17" s="27">
        <v>1.0835270476493564</v>
      </c>
      <c r="E17" s="43">
        <v>1.3604057201427171</v>
      </c>
      <c r="F17" s="27">
        <v>0.77991605242033801</v>
      </c>
      <c r="G17" s="28">
        <v>0.54196060760059084</v>
      </c>
      <c r="H17" s="27">
        <v>1.7218694625491764</v>
      </c>
      <c r="I17" s="28">
        <v>1.1165016565620169</v>
      </c>
      <c r="J17" s="27">
        <v>0.94826798924489009</v>
      </c>
      <c r="K17" s="28">
        <v>0.665836083186924</v>
      </c>
      <c r="L17" s="35">
        <v>1.0195168751014234</v>
      </c>
      <c r="M17" s="78">
        <v>1070.588880707671</v>
      </c>
      <c r="N17" s="81">
        <v>5.7937468527122209E-3</v>
      </c>
      <c r="O17" s="17" t="s">
        <v>95</v>
      </c>
    </row>
    <row r="18" spans="1:15" s="2" customFormat="1" x14ac:dyDescent="0.2">
      <c r="A18" s="7" t="s">
        <v>18</v>
      </c>
      <c r="B18" s="27">
        <v>2.1798314649121426</v>
      </c>
      <c r="C18" s="43">
        <v>1.7655838241723765</v>
      </c>
      <c r="D18" s="27">
        <v>2.6174048769746525</v>
      </c>
      <c r="E18" s="43">
        <v>0.99134181133931387</v>
      </c>
      <c r="F18" s="27">
        <v>4.1422927360297424</v>
      </c>
      <c r="G18" s="28">
        <v>1.6008538056934112</v>
      </c>
      <c r="H18" s="27">
        <v>2.4644690762324175</v>
      </c>
      <c r="I18" s="28">
        <v>1.4068191978395808</v>
      </c>
      <c r="J18" s="27">
        <v>2.8692554486586266</v>
      </c>
      <c r="K18" s="28">
        <v>1.0148732935214115</v>
      </c>
      <c r="L18" s="35">
        <v>2.7946360653602573</v>
      </c>
      <c r="M18" s="78">
        <v>2934.6314614965913</v>
      </c>
      <c r="N18" s="81">
        <v>1.588145748597472E-2</v>
      </c>
      <c r="O18" s="17" t="s">
        <v>96</v>
      </c>
    </row>
    <row r="19" spans="1:15" s="2" customFormat="1" x14ac:dyDescent="0.2">
      <c r="A19" s="7" t="s">
        <v>19</v>
      </c>
      <c r="B19" s="27">
        <v>0.18866660668635951</v>
      </c>
      <c r="C19" s="43">
        <v>0.17679719277142156</v>
      </c>
      <c r="D19" s="27">
        <v>5.619480637211012E-2</v>
      </c>
      <c r="E19" s="43">
        <v>8.8518140364060124E-2</v>
      </c>
      <c r="F19" s="27">
        <v>5.9669005368814407E-2</v>
      </c>
      <c r="G19" s="28">
        <v>9.378818963977878E-2</v>
      </c>
      <c r="H19" s="27">
        <v>0.45364575648126076</v>
      </c>
      <c r="I19" s="28">
        <v>0.9483729326867657</v>
      </c>
      <c r="J19" s="27">
        <v>0.3985367969070463</v>
      </c>
      <c r="K19" s="28">
        <v>0.7620947052279724</v>
      </c>
      <c r="L19" s="35">
        <v>0.29900732787468753</v>
      </c>
      <c r="M19" s="78">
        <v>313.98589693859435</v>
      </c>
      <c r="N19" s="81">
        <v>1.6992095051291056E-3</v>
      </c>
      <c r="O19" s="17" t="s">
        <v>97</v>
      </c>
    </row>
    <row r="20" spans="1:15" s="2" customFormat="1" x14ac:dyDescent="0.2">
      <c r="A20" s="7" t="s">
        <v>20</v>
      </c>
      <c r="B20" s="27">
        <v>1.0579090030581066</v>
      </c>
      <c r="C20" s="43">
        <v>0.38442421099125612</v>
      </c>
      <c r="D20" s="27">
        <v>0.78974127734510102</v>
      </c>
      <c r="E20" s="43">
        <v>0.25287373042195194</v>
      </c>
      <c r="F20" s="27">
        <v>0.84249672784078355</v>
      </c>
      <c r="G20" s="28">
        <v>0.44570894306235898</v>
      </c>
      <c r="H20" s="27">
        <v>1.3310289784438452</v>
      </c>
      <c r="I20" s="28">
        <v>0.57039004879190347</v>
      </c>
      <c r="J20" s="27">
        <v>1.450469626830585</v>
      </c>
      <c r="K20" s="28">
        <v>0.62756919724371474</v>
      </c>
      <c r="L20" s="35">
        <v>1.2368703350635288</v>
      </c>
      <c r="M20" s="78">
        <v>1298.8305146635787</v>
      </c>
      <c r="N20" s="81">
        <v>7.0289308455777459E-3</v>
      </c>
      <c r="O20" s="17" t="s">
        <v>98</v>
      </c>
    </row>
    <row r="21" spans="1:15" s="2" customFormat="1" x14ac:dyDescent="0.2">
      <c r="A21" s="7" t="s">
        <v>21</v>
      </c>
      <c r="B21" s="27">
        <v>2.0114775588063938</v>
      </c>
      <c r="C21" s="43">
        <v>1.2512374492213303</v>
      </c>
      <c r="D21" s="27">
        <v>1.8030318854857401</v>
      </c>
      <c r="E21" s="43">
        <v>1.0665109497934941</v>
      </c>
      <c r="F21" s="27">
        <v>1.4657956691799863</v>
      </c>
      <c r="G21" s="28">
        <v>0.82883964070912886</v>
      </c>
      <c r="H21" s="27">
        <v>2.1633796389785216</v>
      </c>
      <c r="I21" s="28">
        <v>1.2419593011018546</v>
      </c>
      <c r="J21" s="27">
        <v>2.6733871513704632</v>
      </c>
      <c r="K21" s="28">
        <v>1.2764268198214339</v>
      </c>
      <c r="L21" s="35">
        <v>2.2979053195430175</v>
      </c>
      <c r="M21" s="78">
        <v>2413.0173262478133</v>
      </c>
      <c r="N21" s="81">
        <v>1.3058618290755197E-2</v>
      </c>
      <c r="O21" s="17" t="s">
        <v>99</v>
      </c>
    </row>
    <row r="22" spans="1:15" s="2" customFormat="1" x14ac:dyDescent="0.2">
      <c r="A22" s="7" t="s">
        <v>22</v>
      </c>
      <c r="B22" s="27">
        <v>1.9374643087759202</v>
      </c>
      <c r="C22" s="43">
        <v>1.216905069219018</v>
      </c>
      <c r="D22" s="27">
        <v>3.5105273667383039</v>
      </c>
      <c r="E22" s="43">
        <v>2.861982996098726</v>
      </c>
      <c r="F22" s="27">
        <v>3.4037010305720172</v>
      </c>
      <c r="G22" s="28">
        <v>2.2211016140709199</v>
      </c>
      <c r="H22" s="27">
        <v>2.2546403518047362</v>
      </c>
      <c r="I22" s="28">
        <v>1.4812575701632305</v>
      </c>
      <c r="J22" s="27">
        <v>0.84735044192729359</v>
      </c>
      <c r="K22" s="28">
        <v>1.012381490951475</v>
      </c>
      <c r="L22" s="35">
        <v>1.7615283378186695</v>
      </c>
      <c r="M22" s="78">
        <v>1849.7709038239543</v>
      </c>
      <c r="N22" s="81">
        <v>1.001047605238021E-2</v>
      </c>
      <c r="O22" s="17" t="s">
        <v>100</v>
      </c>
    </row>
    <row r="23" spans="1:15" s="2" customFormat="1" x14ac:dyDescent="0.2">
      <c r="A23" s="7" t="s">
        <v>23</v>
      </c>
      <c r="B23" s="27">
        <v>1.2412181084045213</v>
      </c>
      <c r="C23" s="43">
        <v>1.0825293065018859</v>
      </c>
      <c r="D23" s="27">
        <v>0.74877280748525077</v>
      </c>
      <c r="E23" s="43">
        <v>0.8383409134652714</v>
      </c>
      <c r="F23" s="27">
        <v>0.47397559305110393</v>
      </c>
      <c r="G23" s="28">
        <v>0.21893737474343461</v>
      </c>
      <c r="H23" s="27">
        <v>1.9266063971781715</v>
      </c>
      <c r="I23" s="28">
        <v>1.432885865731945</v>
      </c>
      <c r="J23" s="27">
        <v>1.9072701430651204</v>
      </c>
      <c r="K23" s="28">
        <v>2.3767148297205245</v>
      </c>
      <c r="L23" s="35">
        <v>1.5333045901678235</v>
      </c>
      <c r="M23" s="78">
        <v>1610.1144424984639</v>
      </c>
      <c r="N23" s="81">
        <v>8.7135180010142286E-3</v>
      </c>
      <c r="O23" s="17" t="s">
        <v>101</v>
      </c>
    </row>
    <row r="24" spans="1:15" s="2" customFormat="1" x14ac:dyDescent="0.2">
      <c r="A24" s="7" t="s">
        <v>24</v>
      </c>
      <c r="B24" s="27">
        <v>0</v>
      </c>
      <c r="C24" s="43">
        <v>0</v>
      </c>
      <c r="D24" s="27">
        <v>0</v>
      </c>
      <c r="E24" s="43">
        <v>0</v>
      </c>
      <c r="F24" s="27">
        <v>0</v>
      </c>
      <c r="G24" s="28">
        <v>0</v>
      </c>
      <c r="H24" s="27">
        <v>0</v>
      </c>
      <c r="I24" s="28">
        <v>0</v>
      </c>
      <c r="J24" s="27">
        <v>0</v>
      </c>
      <c r="K24" s="28">
        <v>0</v>
      </c>
      <c r="L24" s="35">
        <v>0</v>
      </c>
      <c r="M24" s="78">
        <v>0</v>
      </c>
      <c r="N24" s="81">
        <v>0</v>
      </c>
      <c r="O24" s="17" t="s">
        <v>60</v>
      </c>
    </row>
    <row r="25" spans="1:15" s="2" customFormat="1" x14ac:dyDescent="0.2">
      <c r="A25" s="7" t="s">
        <v>25</v>
      </c>
      <c r="B25" s="27">
        <v>3.1563885142791448</v>
      </c>
      <c r="C25" s="43">
        <v>3.83890633294377</v>
      </c>
      <c r="D25" s="27">
        <v>3.5324239854681965</v>
      </c>
      <c r="E25" s="43">
        <v>1.041605362552164</v>
      </c>
      <c r="F25" s="27">
        <v>2.9005414345358798</v>
      </c>
      <c r="G25" s="28">
        <v>2.7724867014062498</v>
      </c>
      <c r="H25" s="27">
        <v>3.8586574811118899</v>
      </c>
      <c r="I25" s="28">
        <v>2.4732421204859878</v>
      </c>
      <c r="J25" s="27">
        <v>2.6843646347176606</v>
      </c>
      <c r="K25" s="28">
        <v>3.0124038429404267</v>
      </c>
      <c r="L25" s="35">
        <v>3.0303107260621824</v>
      </c>
      <c r="M25" s="78">
        <v>3182.1120843032845</v>
      </c>
      <c r="N25" s="81">
        <v>1.7220757851718997E-2</v>
      </c>
      <c r="O25" s="17" t="s">
        <v>102</v>
      </c>
    </row>
    <row r="26" spans="1:15" s="2" customFormat="1" x14ac:dyDescent="0.2">
      <c r="A26" s="7" t="s">
        <v>26</v>
      </c>
      <c r="B26" s="27">
        <v>0.14358170532619102</v>
      </c>
      <c r="C26" s="43">
        <v>0.17124676416719539</v>
      </c>
      <c r="D26" s="27">
        <v>0.10284143128288672</v>
      </c>
      <c r="E26" s="43">
        <v>0.11682935402120835</v>
      </c>
      <c r="F26" s="27">
        <v>3.6187042900351465E-4</v>
      </c>
      <c r="G26" s="28">
        <v>8.0916687829887021E-4</v>
      </c>
      <c r="H26" s="27">
        <v>0.51244855276879941</v>
      </c>
      <c r="I26" s="28">
        <v>0.47243244882153063</v>
      </c>
      <c r="J26" s="27">
        <v>0.46120465895447776</v>
      </c>
      <c r="K26" s="28">
        <v>1.0220260678539215</v>
      </c>
      <c r="L26" s="35">
        <v>0.33463930279039533</v>
      </c>
      <c r="M26" s="78">
        <v>351.40283144359358</v>
      </c>
      <c r="N26" s="81">
        <v>1.9017001627783629E-3</v>
      </c>
      <c r="O26" s="17" t="s">
        <v>103</v>
      </c>
    </row>
    <row r="27" spans="1:15" s="2" customFormat="1" x14ac:dyDescent="0.2">
      <c r="A27" s="7" t="s">
        <v>27</v>
      </c>
      <c r="B27" s="27">
        <v>5.6146420772966446</v>
      </c>
      <c r="C27" s="43">
        <v>4.0347709654780726</v>
      </c>
      <c r="D27" s="27">
        <v>3.7775256305314087</v>
      </c>
      <c r="E27" s="43">
        <v>5.0706113216571262</v>
      </c>
      <c r="F27" s="27">
        <v>2.7896070251536238</v>
      </c>
      <c r="G27" s="28">
        <v>1.6508099126468092</v>
      </c>
      <c r="H27" s="27">
        <v>3.2235189937627537</v>
      </c>
      <c r="I27" s="28">
        <v>2.1724260093220016</v>
      </c>
      <c r="J27" s="27">
        <v>3.7204188833731648</v>
      </c>
      <c r="K27" s="28">
        <v>2.5147000077986323</v>
      </c>
      <c r="L27" s="35">
        <v>3.846890142503911</v>
      </c>
      <c r="M27" s="78">
        <v>4039.5974921542379</v>
      </c>
      <c r="N27" s="81">
        <v>2.1861244477826284E-2</v>
      </c>
      <c r="O27" s="17" t="s">
        <v>104</v>
      </c>
    </row>
    <row r="28" spans="1:15" s="2" customFormat="1" x14ac:dyDescent="0.2">
      <c r="A28" s="7" t="s">
        <v>28</v>
      </c>
      <c r="B28" s="27">
        <v>4.835963253021025</v>
      </c>
      <c r="C28" s="43">
        <v>2.4550116600409275</v>
      </c>
      <c r="D28" s="27">
        <v>7.182330068460959</v>
      </c>
      <c r="E28" s="43">
        <v>7.0459200721114756</v>
      </c>
      <c r="F28" s="27">
        <v>6.8193773108742493</v>
      </c>
      <c r="G28" s="28">
        <v>3.1250536201570589</v>
      </c>
      <c r="H28" s="27">
        <v>10.574529820504164</v>
      </c>
      <c r="I28" s="28">
        <v>3.0474742427832915</v>
      </c>
      <c r="J28" s="27">
        <v>5.4344724593543647</v>
      </c>
      <c r="K28" s="28">
        <v>2.3927071074878734</v>
      </c>
      <c r="L28" s="35">
        <v>6.3378539023815446</v>
      </c>
      <c r="M28" s="78">
        <v>6655.3443902185481</v>
      </c>
      <c r="N28" s="81">
        <v>3.6016982157573381E-2</v>
      </c>
      <c r="O28" s="17" t="s">
        <v>105</v>
      </c>
    </row>
    <row r="29" spans="1:15" s="2" customFormat="1" x14ac:dyDescent="0.2">
      <c r="A29" s="7" t="s">
        <v>29</v>
      </c>
      <c r="B29" s="27">
        <v>9.982889767148734</v>
      </c>
      <c r="C29" s="43">
        <v>4.8873759073168204</v>
      </c>
      <c r="D29" s="27">
        <v>11.790960328846676</v>
      </c>
      <c r="E29" s="43">
        <v>2.9856924283355331</v>
      </c>
      <c r="F29" s="27">
        <v>12.033761544061699</v>
      </c>
      <c r="G29" s="28">
        <v>4.9913876482039345</v>
      </c>
      <c r="H29" s="27">
        <v>16.670103876931893</v>
      </c>
      <c r="I29" s="28">
        <v>8.0508755842299067</v>
      </c>
      <c r="J29" s="27">
        <v>12.492014107142216</v>
      </c>
      <c r="K29" s="28">
        <v>6.4299174423163912</v>
      </c>
      <c r="L29" s="35">
        <v>12.514309838222092</v>
      </c>
      <c r="M29" s="78">
        <v>13141.205692351448</v>
      </c>
      <c r="N29" s="81">
        <v>7.1116766195608014E-2</v>
      </c>
      <c r="O29" s="17" t="s">
        <v>106</v>
      </c>
    </row>
    <row r="30" spans="1:15" s="2" customFormat="1" x14ac:dyDescent="0.2">
      <c r="A30" s="7" t="s">
        <v>30</v>
      </c>
      <c r="B30" s="27">
        <v>1.255031170162761</v>
      </c>
      <c r="C30" s="43">
        <v>0.5470867858513645</v>
      </c>
      <c r="D30" s="27">
        <v>1.2414764167230363</v>
      </c>
      <c r="E30" s="43">
        <v>0.5698270463592856</v>
      </c>
      <c r="F30" s="27">
        <v>0.70153206250218114</v>
      </c>
      <c r="G30" s="28">
        <v>0.34678577262050736</v>
      </c>
      <c r="H30" s="27">
        <v>1.5967245454894745</v>
      </c>
      <c r="I30" s="28">
        <v>0.72210086329979395</v>
      </c>
      <c r="J30" s="27">
        <v>1.6244730381267583</v>
      </c>
      <c r="K30" s="28">
        <v>0.65371560768227011</v>
      </c>
      <c r="L30" s="35">
        <v>1.4406421298535388</v>
      </c>
      <c r="M30" s="78">
        <v>1512.8101191525457</v>
      </c>
      <c r="N30" s="81">
        <v>8.1869324672955747E-3</v>
      </c>
      <c r="O30" s="17" t="s">
        <v>107</v>
      </c>
    </row>
    <row r="31" spans="1:15" s="2" customFormat="1" x14ac:dyDescent="0.2">
      <c r="A31" s="7" t="s">
        <v>31</v>
      </c>
      <c r="B31" s="27">
        <v>2.2104084622720448</v>
      </c>
      <c r="C31" s="43">
        <v>0.97034488352835213</v>
      </c>
      <c r="D31" s="27">
        <v>2.079873720189485</v>
      </c>
      <c r="E31" s="43">
        <v>1.6968350443860221</v>
      </c>
      <c r="F31" s="27">
        <v>3.775926831599663</v>
      </c>
      <c r="G31" s="28">
        <v>4.2678630397265804</v>
      </c>
      <c r="H31" s="27">
        <v>2.0750311714744241</v>
      </c>
      <c r="I31" s="28">
        <v>0.64883845012780539</v>
      </c>
      <c r="J31" s="27">
        <v>4.2104992741935172</v>
      </c>
      <c r="K31" s="28">
        <v>3.093213648561898</v>
      </c>
      <c r="L31" s="35">
        <v>3.3386879975632562</v>
      </c>
      <c r="M31" s="78">
        <v>3505.9373058320371</v>
      </c>
      <c r="N31" s="81">
        <v>1.8973215206610338E-2</v>
      </c>
      <c r="O31" s="17" t="s">
        <v>108</v>
      </c>
    </row>
    <row r="32" spans="1:15" s="2" customFormat="1" x14ac:dyDescent="0.2">
      <c r="A32" s="7" t="s">
        <v>32</v>
      </c>
      <c r="B32" s="27">
        <v>1.90847544813493</v>
      </c>
      <c r="C32" s="43">
        <v>1.3567664363952943</v>
      </c>
      <c r="D32" s="27">
        <v>3.1013142014277104</v>
      </c>
      <c r="E32" s="43">
        <v>2.3432768651344378</v>
      </c>
      <c r="F32" s="27">
        <v>0.88739403155442442</v>
      </c>
      <c r="G32" s="28">
        <v>1.0186182331948412</v>
      </c>
      <c r="H32" s="27">
        <v>2.908256814301684</v>
      </c>
      <c r="I32" s="28">
        <v>2.3749506656779507</v>
      </c>
      <c r="J32" s="27">
        <v>1.3229935681298759</v>
      </c>
      <c r="K32" s="28">
        <v>1.2939419912032317</v>
      </c>
      <c r="L32" s="35">
        <v>1.8183617229004976</v>
      </c>
      <c r="M32" s="78">
        <v>1909.4513187415882</v>
      </c>
      <c r="N32" s="81">
        <v>1.0333450839741201E-2</v>
      </c>
      <c r="O32" s="17" t="s">
        <v>109</v>
      </c>
    </row>
    <row r="33" spans="1:15" s="2" customFormat="1" x14ac:dyDescent="0.2">
      <c r="A33" s="7" t="s">
        <v>33</v>
      </c>
      <c r="B33" s="27">
        <v>0.81638412011588934</v>
      </c>
      <c r="C33" s="43">
        <v>1.0397818994821444</v>
      </c>
      <c r="D33" s="27">
        <v>9.1931803113946289E-2</v>
      </c>
      <c r="E33" s="43">
        <v>8.6270951192547921E-2</v>
      </c>
      <c r="F33" s="27">
        <v>0.19162628748804558</v>
      </c>
      <c r="G33" s="28">
        <v>0.28904596345386585</v>
      </c>
      <c r="H33" s="27">
        <v>0.40141263851821946</v>
      </c>
      <c r="I33" s="28">
        <v>0.57724003016752534</v>
      </c>
      <c r="J33" s="27">
        <v>0.30507626368618546</v>
      </c>
      <c r="K33" s="28">
        <v>0.35748169180718842</v>
      </c>
      <c r="L33" s="35">
        <v>0.34387757093031318</v>
      </c>
      <c r="M33" s="78">
        <v>361.10388435319652</v>
      </c>
      <c r="N33" s="81">
        <v>1.95419972239069E-3</v>
      </c>
      <c r="O33" s="17" t="s">
        <v>110</v>
      </c>
    </row>
    <row r="34" spans="1:15" s="2" customFormat="1" x14ac:dyDescent="0.2">
      <c r="A34" s="8" t="s">
        <v>147</v>
      </c>
      <c r="B34" s="29">
        <v>0.97305700868328926</v>
      </c>
      <c r="C34" s="43">
        <v>0.87152170778149629</v>
      </c>
      <c r="D34" s="29">
        <v>0.57607390539247338</v>
      </c>
      <c r="E34" s="43">
        <v>0.78314118152876822</v>
      </c>
      <c r="F34" s="29">
        <v>0.69476045809642795</v>
      </c>
      <c r="G34" s="30">
        <v>0.63251762892052565</v>
      </c>
      <c r="H34" s="29">
        <v>0.69778301039433865</v>
      </c>
      <c r="I34" s="30">
        <v>0.19717600871433755</v>
      </c>
      <c r="J34" s="29">
        <v>0.41607620701255887</v>
      </c>
      <c r="K34" s="30">
        <v>0.45438380778873172</v>
      </c>
      <c r="L34" s="36">
        <v>0.57003914381189635</v>
      </c>
      <c r="M34" s="78">
        <v>598.59486766457462</v>
      </c>
      <c r="N34" s="81">
        <v>3.2394387734429489E-3</v>
      </c>
      <c r="O34" s="17" t="s">
        <v>111</v>
      </c>
    </row>
    <row r="35" spans="1:15" s="42" customFormat="1" x14ac:dyDescent="0.2">
      <c r="A35" s="20" t="s">
        <v>34</v>
      </c>
      <c r="B35" s="37">
        <v>181.49350649350657</v>
      </c>
      <c r="C35" s="38"/>
      <c r="D35" s="37">
        <v>218.02409638554212</v>
      </c>
      <c r="E35" s="38"/>
      <c r="F35" s="37">
        <v>206.59932659932664</v>
      </c>
      <c r="G35" s="38"/>
      <c r="H35" s="37">
        <v>165.62500000000006</v>
      </c>
      <c r="I35" s="38"/>
      <c r="J35" s="37">
        <v>160.12916483193891</v>
      </c>
      <c r="K35" s="39"/>
      <c r="L35" s="37">
        <v>175.96848827182677</v>
      </c>
      <c r="M35" s="79">
        <v>184783.51020920035</v>
      </c>
      <c r="N35" s="40"/>
      <c r="O35" s="41"/>
    </row>
    <row r="36" spans="1:15" s="2" customFormat="1" x14ac:dyDescent="0.2">
      <c r="A36" s="13" t="s">
        <v>39</v>
      </c>
      <c r="B36" s="31">
        <v>19.507000000000001</v>
      </c>
      <c r="C36" s="32">
        <v>3.15</v>
      </c>
      <c r="D36" s="31">
        <v>19.318000000000001</v>
      </c>
      <c r="E36" s="32">
        <v>5.45</v>
      </c>
      <c r="F36" s="31">
        <v>17.896999999999998</v>
      </c>
      <c r="G36" s="32">
        <v>6.41</v>
      </c>
      <c r="H36" s="31">
        <v>17.055</v>
      </c>
      <c r="I36" s="32">
        <v>1.54</v>
      </c>
      <c r="J36" s="31">
        <v>18.849</v>
      </c>
      <c r="K36" s="32">
        <v>3.25</v>
      </c>
      <c r="L36" s="33">
        <v>18.715860211700111</v>
      </c>
      <c r="M36" s="80">
        <v>19653.418520936142</v>
      </c>
      <c r="N36" s="82">
        <v>0.10635915779868976</v>
      </c>
      <c r="O36" s="45" t="s">
        <v>112</v>
      </c>
    </row>
    <row r="37" spans="1:15" s="2" customFormat="1" x14ac:dyDescent="0.2">
      <c r="O37" s="16"/>
    </row>
    <row r="38" spans="1:15" s="2" customFormat="1" x14ac:dyDescent="0.2"/>
    <row r="39" spans="1:15" x14ac:dyDescent="0.2">
      <c r="O39" s="2"/>
    </row>
    <row r="40" spans="1:15" x14ac:dyDescent="0.2">
      <c r="O40" s="2"/>
    </row>
    <row r="41" spans="1:15" x14ac:dyDescent="0.2">
      <c r="O41" s="2"/>
    </row>
    <row r="42" spans="1:15" x14ac:dyDescent="0.2">
      <c r="O42" s="2"/>
    </row>
    <row r="43" spans="1:15" x14ac:dyDescent="0.2">
      <c r="O43" s="2"/>
    </row>
    <row r="44" spans="1:15" x14ac:dyDescent="0.2">
      <c r="O44" s="2"/>
    </row>
    <row r="45" spans="1:15" x14ac:dyDescent="0.2">
      <c r="O45" s="2"/>
    </row>
    <row r="46" spans="1:15" x14ac:dyDescent="0.2">
      <c r="O46" s="2"/>
    </row>
    <row r="47" spans="1:15" x14ac:dyDescent="0.2">
      <c r="O47" s="2"/>
    </row>
    <row r="48" spans="1:15" x14ac:dyDescent="0.2">
      <c r="O48" s="2"/>
    </row>
    <row r="49" spans="15:15" x14ac:dyDescent="0.2">
      <c r="O49" s="2"/>
    </row>
    <row r="50" spans="15:15" x14ac:dyDescent="0.2">
      <c r="O50" s="2"/>
    </row>
    <row r="51" spans="15:15" x14ac:dyDescent="0.2">
      <c r="O51" s="2"/>
    </row>
    <row r="52" spans="15:15" x14ac:dyDescent="0.2">
      <c r="O52" s="2"/>
    </row>
    <row r="53" spans="15:15" x14ac:dyDescent="0.2">
      <c r="O53" s="2"/>
    </row>
    <row r="54" spans="15:15" x14ac:dyDescent="0.2">
      <c r="O54" s="2"/>
    </row>
    <row r="55" spans="15:15" x14ac:dyDescent="0.2">
      <c r="O55" s="2"/>
    </row>
    <row r="56" spans="15:15" x14ac:dyDescent="0.2">
      <c r="O56" s="2"/>
    </row>
    <row r="57" spans="15:15" x14ac:dyDescent="0.2">
      <c r="O57" s="2"/>
    </row>
    <row r="58" spans="15:15" x14ac:dyDescent="0.2">
      <c r="O58" s="2"/>
    </row>
    <row r="59" spans="15:15" x14ac:dyDescent="0.2">
      <c r="O59" s="2"/>
    </row>
    <row r="60" spans="15:15" x14ac:dyDescent="0.2">
      <c r="O60" s="2"/>
    </row>
    <row r="61" spans="15:15" x14ac:dyDescent="0.2">
      <c r="O61" s="2"/>
    </row>
    <row r="62" spans="15:15" x14ac:dyDescent="0.2">
      <c r="O62" s="2"/>
    </row>
    <row r="63" spans="15:15" x14ac:dyDescent="0.2">
      <c r="O63" s="2"/>
    </row>
    <row r="64" spans="15:15" x14ac:dyDescent="0.2">
      <c r="O64" s="2"/>
    </row>
    <row r="65" spans="15:15" x14ac:dyDescent="0.2">
      <c r="O65" s="2"/>
    </row>
    <row r="66" spans="15:15" x14ac:dyDescent="0.2">
      <c r="O66" s="2"/>
    </row>
    <row r="67" spans="15:15" x14ac:dyDescent="0.2">
      <c r="O67" s="2"/>
    </row>
    <row r="68" spans="15:15" x14ac:dyDescent="0.2">
      <c r="O68" s="2"/>
    </row>
    <row r="69" spans="15:15" x14ac:dyDescent="0.2">
      <c r="O69" s="2"/>
    </row>
    <row r="70" spans="15:15" x14ac:dyDescent="0.2">
      <c r="O70" s="2"/>
    </row>
    <row r="71" spans="15:15" x14ac:dyDescent="0.2">
      <c r="O71" s="2"/>
    </row>
    <row r="72" spans="15:15" x14ac:dyDescent="0.2">
      <c r="O72" s="2"/>
    </row>
    <row r="73" spans="15:15" x14ac:dyDescent="0.2">
      <c r="O73" s="2"/>
    </row>
    <row r="74" spans="15:15" x14ac:dyDescent="0.2">
      <c r="O74" s="2"/>
    </row>
    <row r="75" spans="15:15" x14ac:dyDescent="0.2">
      <c r="O75" s="2"/>
    </row>
    <row r="76" spans="15:15" x14ac:dyDescent="0.2">
      <c r="O76" s="2"/>
    </row>
    <row r="77" spans="15:15" x14ac:dyDescent="0.2">
      <c r="O77" s="2"/>
    </row>
    <row r="78" spans="15:15" x14ac:dyDescent="0.2">
      <c r="O78" s="2"/>
    </row>
  </sheetData>
  <mergeCells count="6">
    <mergeCell ref="O3:O4"/>
    <mergeCell ref="B3:C3"/>
    <mergeCell ref="D3:E3"/>
    <mergeCell ref="F3:G3"/>
    <mergeCell ref="H3:I3"/>
    <mergeCell ref="J3:K3"/>
  </mergeCells>
  <pageMargins left="0.23622047244094491" right="0.23622047244094491" top="0.74803149606299213" bottom="0.74803149606299213" header="0.31496062992125984" footer="0.31496062992125984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showGridLines="0" topLeftCell="A7" zoomScale="85" zoomScaleNormal="85" zoomScalePageLayoutView="70" workbookViewId="0">
      <selection activeCell="I58" sqref="I58"/>
    </sheetView>
  </sheetViews>
  <sheetFormatPr defaultRowHeight="12.75" x14ac:dyDescent="0.2"/>
  <cols>
    <col min="1" max="1" width="30.85546875" bestFit="1" customWidth="1"/>
    <col min="2" max="3" width="12" style="1" bestFit="1" customWidth="1"/>
    <col min="4" max="4" width="3.7109375" style="1" customWidth="1"/>
    <col min="5" max="5" width="7.7109375" style="1" bestFit="1" customWidth="1"/>
    <col min="6" max="6" width="26.7109375" style="1" customWidth="1"/>
    <col min="7" max="8" width="12" style="1" bestFit="1" customWidth="1"/>
    <col min="9" max="9" width="3.7109375" style="1" customWidth="1"/>
    <col min="10" max="10" width="6.5703125" style="1" customWidth="1"/>
    <col min="11" max="11" width="26.7109375" style="1" customWidth="1"/>
    <col min="12" max="12" width="30.85546875" bestFit="1" customWidth="1"/>
    <col min="13" max="14" width="12" style="1" customWidth="1"/>
    <col min="15" max="15" width="3.7109375" style="1" customWidth="1"/>
    <col min="16" max="16" width="6.5703125" style="1" customWidth="1"/>
    <col min="17" max="17" width="26.85546875" style="1" customWidth="1"/>
    <col min="18" max="19" width="12" style="1" customWidth="1"/>
    <col min="20" max="20" width="3.7109375" style="1" customWidth="1"/>
    <col min="21" max="21" width="6.5703125" style="1" customWidth="1"/>
    <col min="22" max="22" width="26.85546875" style="1" customWidth="1"/>
    <col min="23" max="23" width="30.85546875" bestFit="1" customWidth="1"/>
    <col min="24" max="25" width="12" style="1" bestFit="1" customWidth="1"/>
    <col min="26" max="26" width="3.7109375" style="1" customWidth="1"/>
    <col min="27" max="27" width="6.5703125" style="1" customWidth="1"/>
    <col min="28" max="28" width="26.140625" style="1" customWidth="1"/>
  </cols>
  <sheetData>
    <row r="1" spans="1:28" s="87" customFormat="1" x14ac:dyDescent="0.2">
      <c r="A1" s="85" t="s">
        <v>167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5" t="s">
        <v>167</v>
      </c>
      <c r="M1" s="86"/>
      <c r="N1" s="86"/>
      <c r="O1" s="86"/>
      <c r="P1" s="86"/>
      <c r="Q1" s="86"/>
      <c r="R1" s="86"/>
      <c r="S1" s="86"/>
      <c r="T1" s="86"/>
      <c r="U1" s="86"/>
      <c r="V1" s="86"/>
      <c r="W1" s="85" t="s">
        <v>167</v>
      </c>
      <c r="X1" s="1"/>
      <c r="Y1" s="86"/>
      <c r="Z1" s="86"/>
      <c r="AA1" s="86"/>
      <c r="AB1" s="86"/>
    </row>
    <row r="3" spans="1:28" s="2" customFormat="1" ht="24.75" customHeight="1" x14ac:dyDescent="0.2">
      <c r="A3" s="47" t="s">
        <v>126</v>
      </c>
      <c r="B3" s="204" t="s">
        <v>127</v>
      </c>
      <c r="C3" s="205"/>
      <c r="D3" s="205"/>
      <c r="E3" s="205"/>
      <c r="F3" s="205"/>
      <c r="G3" s="204" t="s">
        <v>1</v>
      </c>
      <c r="H3" s="205"/>
      <c r="I3" s="205"/>
      <c r="J3" s="205"/>
      <c r="K3" s="206"/>
      <c r="L3" s="47" t="s">
        <v>126</v>
      </c>
      <c r="M3" s="204" t="s">
        <v>2</v>
      </c>
      <c r="N3" s="205"/>
      <c r="O3" s="205"/>
      <c r="P3" s="205"/>
      <c r="Q3" s="206"/>
      <c r="R3" s="204" t="s">
        <v>3</v>
      </c>
      <c r="S3" s="205"/>
      <c r="T3" s="205"/>
      <c r="U3" s="205"/>
      <c r="V3" s="206"/>
      <c r="W3" s="204" t="s">
        <v>4</v>
      </c>
      <c r="X3" s="205"/>
      <c r="Y3" s="205"/>
      <c r="Z3" s="205"/>
      <c r="AA3" s="205"/>
      <c r="AB3" s="206"/>
    </row>
    <row r="4" spans="1:28" ht="20.25" customHeight="1" x14ac:dyDescent="0.2">
      <c r="A4" s="49" t="s">
        <v>114</v>
      </c>
      <c r="B4" s="69" t="s">
        <v>115</v>
      </c>
      <c r="C4" s="88" t="s">
        <v>116</v>
      </c>
      <c r="D4" s="88"/>
      <c r="E4" s="89"/>
      <c r="F4" s="90" t="s">
        <v>128</v>
      </c>
      <c r="G4" s="50" t="s">
        <v>115</v>
      </c>
      <c r="H4" s="70" t="s">
        <v>116</v>
      </c>
      <c r="I4" s="88"/>
      <c r="J4" s="89"/>
      <c r="K4" s="90" t="s">
        <v>128</v>
      </c>
      <c r="L4" s="49" t="s">
        <v>114</v>
      </c>
      <c r="M4" s="50" t="s">
        <v>115</v>
      </c>
      <c r="N4" s="70" t="s">
        <v>116</v>
      </c>
      <c r="O4" s="88"/>
      <c r="P4" s="89"/>
      <c r="Q4" s="90" t="s">
        <v>128</v>
      </c>
      <c r="R4" s="50" t="s">
        <v>115</v>
      </c>
      <c r="S4" s="70" t="s">
        <v>116</v>
      </c>
      <c r="T4" s="88"/>
      <c r="U4" s="89"/>
      <c r="V4" s="90" t="s">
        <v>128</v>
      </c>
      <c r="W4" s="49" t="s">
        <v>114</v>
      </c>
      <c r="X4" s="69" t="s">
        <v>115</v>
      </c>
      <c r="Y4" s="70" t="s">
        <v>116</v>
      </c>
      <c r="Z4" s="88"/>
      <c r="AA4" s="89"/>
      <c r="AB4" s="90" t="s">
        <v>128</v>
      </c>
    </row>
    <row r="5" spans="1:28" x14ac:dyDescent="0.2">
      <c r="A5" s="56" t="s">
        <v>119</v>
      </c>
      <c r="B5" s="71">
        <v>49.482932019632031</v>
      </c>
      <c r="C5" s="183">
        <v>46.636001957707606</v>
      </c>
      <c r="D5" s="91" t="s">
        <v>140</v>
      </c>
      <c r="E5" s="92">
        <v>0.63378999999999996</v>
      </c>
      <c r="F5" s="93" t="s">
        <v>141</v>
      </c>
      <c r="G5" s="71">
        <v>56.223615125807463</v>
      </c>
      <c r="H5" s="183">
        <v>59.258953652026911</v>
      </c>
      <c r="I5" s="91" t="s">
        <v>140</v>
      </c>
      <c r="J5" s="92">
        <v>0.57174000000000003</v>
      </c>
      <c r="K5" s="94" t="s">
        <v>141</v>
      </c>
      <c r="L5" s="56" t="s">
        <v>119</v>
      </c>
      <c r="M5" s="71">
        <v>52.517859511295832</v>
      </c>
      <c r="N5" s="183">
        <v>52.133275663661458</v>
      </c>
      <c r="O5" s="91" t="s">
        <v>140</v>
      </c>
      <c r="P5" s="92">
        <v>0.92532000000000003</v>
      </c>
      <c r="Q5" s="94" t="s">
        <v>141</v>
      </c>
      <c r="R5" s="71">
        <v>37.064827371088441</v>
      </c>
      <c r="S5" s="183">
        <v>35.677714022666699</v>
      </c>
      <c r="T5" s="91" t="s">
        <v>140</v>
      </c>
      <c r="U5" s="92">
        <v>0.75217999999999996</v>
      </c>
      <c r="V5" s="94" t="s">
        <v>141</v>
      </c>
      <c r="W5" s="56" t="s">
        <v>119</v>
      </c>
      <c r="X5" s="71">
        <v>40.27568662309956</v>
      </c>
      <c r="Y5" s="183">
        <v>41.254786495711471</v>
      </c>
      <c r="Z5" s="91" t="s">
        <v>140</v>
      </c>
      <c r="AA5" s="92">
        <v>0.78052999999999995</v>
      </c>
      <c r="AB5" s="94" t="s">
        <v>141</v>
      </c>
    </row>
    <row r="6" spans="1:28" s="87" customFormat="1" x14ac:dyDescent="0.2">
      <c r="A6" s="96" t="s">
        <v>120</v>
      </c>
      <c r="B6" s="97">
        <v>15.581698392932111</v>
      </c>
      <c r="C6" s="184">
        <v>13.744096453326611</v>
      </c>
      <c r="D6" s="98" t="s">
        <v>140</v>
      </c>
      <c r="E6" s="92">
        <v>0.79996999999999996</v>
      </c>
      <c r="F6" s="94" t="s">
        <v>141</v>
      </c>
      <c r="G6" s="97">
        <v>30.4834546672827</v>
      </c>
      <c r="H6" s="184">
        <v>61.766906637954094</v>
      </c>
      <c r="I6" s="98" t="s">
        <v>140</v>
      </c>
      <c r="J6" s="92">
        <v>1.17E-3</v>
      </c>
      <c r="K6" s="94" t="s">
        <v>145</v>
      </c>
      <c r="L6" s="96" t="s">
        <v>120</v>
      </c>
      <c r="M6" s="97">
        <v>38.185836957372707</v>
      </c>
      <c r="N6" s="184">
        <v>26.874431177367352</v>
      </c>
      <c r="O6" s="98" t="s">
        <v>140</v>
      </c>
      <c r="P6" s="92">
        <v>0.46004</v>
      </c>
      <c r="Q6" s="94" t="s">
        <v>141</v>
      </c>
      <c r="R6" s="97">
        <v>8.0636709268007678</v>
      </c>
      <c r="S6" s="184">
        <v>14.628000730903091</v>
      </c>
      <c r="T6" s="98" t="s">
        <v>140</v>
      </c>
      <c r="U6" s="95">
        <v>2.6550000000000001E-2</v>
      </c>
      <c r="V6" s="94" t="s">
        <v>144</v>
      </c>
      <c r="W6" s="96" t="s">
        <v>120</v>
      </c>
      <c r="X6" s="97">
        <v>2.974412490019724</v>
      </c>
      <c r="Y6" s="184">
        <v>6.1986479174051468</v>
      </c>
      <c r="Z6" s="98" t="s">
        <v>140</v>
      </c>
      <c r="AA6" s="92">
        <v>1.4579999999999999E-2</v>
      </c>
      <c r="AB6" s="94" t="s">
        <v>144</v>
      </c>
    </row>
    <row r="7" spans="1:28" x14ac:dyDescent="0.2">
      <c r="A7" s="56" t="s">
        <v>121</v>
      </c>
      <c r="B7" s="71">
        <v>7.9658232526944115</v>
      </c>
      <c r="C7" s="183">
        <v>1.9884613980358523</v>
      </c>
      <c r="D7" s="91" t="s">
        <v>140</v>
      </c>
      <c r="E7" s="92">
        <v>0.12992999999999999</v>
      </c>
      <c r="F7" s="93" t="s">
        <v>141</v>
      </c>
      <c r="G7" s="71">
        <v>2.3255871006300208</v>
      </c>
      <c r="H7" s="183">
        <v>5.0150323954970402</v>
      </c>
      <c r="I7" s="91" t="s">
        <v>140</v>
      </c>
      <c r="J7" s="92">
        <v>0.16941999999999999</v>
      </c>
      <c r="K7" s="94" t="s">
        <v>141</v>
      </c>
      <c r="L7" s="56" t="s">
        <v>121</v>
      </c>
      <c r="M7" s="71">
        <v>1.4070713170453018</v>
      </c>
      <c r="N7" s="183">
        <v>4.6850171451410416</v>
      </c>
      <c r="O7" s="91" t="s">
        <v>140</v>
      </c>
      <c r="P7" s="92">
        <v>0.23144999999999999</v>
      </c>
      <c r="Q7" s="94" t="s">
        <v>141</v>
      </c>
      <c r="R7" s="97">
        <v>5.0402908967197524</v>
      </c>
      <c r="S7" s="184">
        <v>5.0075063407416369</v>
      </c>
      <c r="T7" s="98" t="s">
        <v>140</v>
      </c>
      <c r="U7" s="95">
        <v>0.99021000000000003</v>
      </c>
      <c r="V7" s="94" t="s">
        <v>141</v>
      </c>
      <c r="W7" s="96" t="s">
        <v>121</v>
      </c>
      <c r="X7" s="97">
        <v>4.8709349324052784</v>
      </c>
      <c r="Y7" s="183">
        <v>6.5137499161589192</v>
      </c>
      <c r="Z7" s="91" t="s">
        <v>140</v>
      </c>
      <c r="AA7" s="92">
        <v>0.34576000000000001</v>
      </c>
      <c r="AB7" s="94" t="s">
        <v>141</v>
      </c>
    </row>
    <row r="8" spans="1:28" x14ac:dyDescent="0.2">
      <c r="A8" s="56" t="s">
        <v>8</v>
      </c>
      <c r="B8" s="71">
        <v>7.6707911166243523</v>
      </c>
      <c r="C8" s="183">
        <v>6.0728680566958424</v>
      </c>
      <c r="D8" s="91" t="s">
        <v>140</v>
      </c>
      <c r="E8" s="92">
        <v>0.28691</v>
      </c>
      <c r="F8" s="94" t="s">
        <v>141</v>
      </c>
      <c r="G8" s="71">
        <v>11.039176805635892</v>
      </c>
      <c r="H8" s="183">
        <v>7.2314553686649603</v>
      </c>
      <c r="I8" s="91" t="s">
        <v>140</v>
      </c>
      <c r="J8" s="92">
        <v>7.2999999999999996E-4</v>
      </c>
      <c r="K8" s="94" t="s">
        <v>143</v>
      </c>
      <c r="L8" s="56" t="s">
        <v>8</v>
      </c>
      <c r="M8" s="71">
        <v>13.433571074469636</v>
      </c>
      <c r="N8" s="183">
        <v>6.6278012180041639</v>
      </c>
      <c r="O8" s="91" t="s">
        <v>140</v>
      </c>
      <c r="P8" s="92">
        <v>2.0000000000000001E-4</v>
      </c>
      <c r="Q8" s="94" t="s">
        <v>143</v>
      </c>
      <c r="R8" s="97">
        <v>6.4549657658104991</v>
      </c>
      <c r="S8" s="184">
        <v>4.3350018784745412</v>
      </c>
      <c r="T8" s="98" t="s">
        <v>140</v>
      </c>
      <c r="U8" s="95">
        <v>6.166E-2</v>
      </c>
      <c r="V8" s="94" t="s">
        <v>142</v>
      </c>
      <c r="W8" s="96" t="s">
        <v>8</v>
      </c>
      <c r="X8" s="97">
        <v>6.9905190379775215</v>
      </c>
      <c r="Y8" s="183">
        <v>4.6425904356821297</v>
      </c>
      <c r="Z8" s="91" t="s">
        <v>140</v>
      </c>
      <c r="AA8" s="92">
        <v>1.8450000000000001E-2</v>
      </c>
      <c r="AB8" s="94" t="s">
        <v>144</v>
      </c>
    </row>
    <row r="9" spans="1:28" x14ac:dyDescent="0.2">
      <c r="A9" s="56" t="s">
        <v>9</v>
      </c>
      <c r="B9" s="71">
        <v>9.9996692936310954</v>
      </c>
      <c r="C9" s="183">
        <v>11.859650843588405</v>
      </c>
      <c r="D9" s="91" t="s">
        <v>140</v>
      </c>
      <c r="E9" s="92">
        <v>0.69496000000000002</v>
      </c>
      <c r="F9" s="93" t="s">
        <v>141</v>
      </c>
      <c r="G9" s="71">
        <v>17.083157087034159</v>
      </c>
      <c r="H9" s="183">
        <v>21.443362843192322</v>
      </c>
      <c r="I9" s="91" t="s">
        <v>140</v>
      </c>
      <c r="J9" s="92">
        <v>0.39416000000000001</v>
      </c>
      <c r="K9" s="94" t="s">
        <v>141</v>
      </c>
      <c r="L9" s="56" t="s">
        <v>9</v>
      </c>
      <c r="M9" s="71">
        <v>7.1701596388988831</v>
      </c>
      <c r="N9" s="183">
        <v>10.461741665311688</v>
      </c>
      <c r="O9" s="91" t="s">
        <v>140</v>
      </c>
      <c r="P9" s="92">
        <v>0.25155</v>
      </c>
      <c r="Q9" s="94" t="s">
        <v>141</v>
      </c>
      <c r="R9" s="97">
        <v>8.1582667856240185</v>
      </c>
      <c r="S9" s="184">
        <v>13.238700982613443</v>
      </c>
      <c r="T9" s="98" t="s">
        <v>140</v>
      </c>
      <c r="U9" s="95">
        <v>8.6129999999999998E-2</v>
      </c>
      <c r="V9" s="94" t="s">
        <v>142</v>
      </c>
      <c r="W9" s="96" t="s">
        <v>9</v>
      </c>
      <c r="X9" s="97">
        <v>11.448756973294852</v>
      </c>
      <c r="Y9" s="183">
        <v>11.718062644816838</v>
      </c>
      <c r="Z9" s="91" t="s">
        <v>140</v>
      </c>
      <c r="AA9" s="92">
        <v>0.87370000000000003</v>
      </c>
      <c r="AB9" s="94" t="s">
        <v>141</v>
      </c>
    </row>
    <row r="10" spans="1:28" x14ac:dyDescent="0.2">
      <c r="A10" s="56" t="s">
        <v>10</v>
      </c>
      <c r="B10" s="71">
        <v>1.0465502061292098</v>
      </c>
      <c r="C10" s="183">
        <v>2.5090647824215209</v>
      </c>
      <c r="D10" s="91" t="s">
        <v>140</v>
      </c>
      <c r="E10" s="92">
        <v>4.5990000000000003E-2</v>
      </c>
      <c r="F10" s="94" t="s">
        <v>144</v>
      </c>
      <c r="G10" s="71">
        <v>5.011381658323856</v>
      </c>
      <c r="H10" s="183">
        <v>4.1321884924421459</v>
      </c>
      <c r="I10" s="91" t="s">
        <v>140</v>
      </c>
      <c r="J10" s="92">
        <v>0.41770000000000002</v>
      </c>
      <c r="K10" s="94" t="s">
        <v>141</v>
      </c>
      <c r="L10" s="56" t="s">
        <v>10</v>
      </c>
      <c r="M10" s="71">
        <v>3.0038882039131569</v>
      </c>
      <c r="N10" s="183">
        <v>5.9507872189059636</v>
      </c>
      <c r="O10" s="91" t="s">
        <v>140</v>
      </c>
      <c r="P10" s="92">
        <v>1.444E-2</v>
      </c>
      <c r="Q10" s="94" t="s">
        <v>144</v>
      </c>
      <c r="R10" s="97">
        <v>2.7625613765856407</v>
      </c>
      <c r="S10" s="184">
        <v>4.1117642137174997</v>
      </c>
      <c r="T10" s="98" t="s">
        <v>140</v>
      </c>
      <c r="U10" s="95">
        <v>0.37902000000000002</v>
      </c>
      <c r="V10" s="94" t="s">
        <v>141</v>
      </c>
      <c r="W10" s="96" t="s">
        <v>10</v>
      </c>
      <c r="X10" s="97">
        <v>1.5086569810793973</v>
      </c>
      <c r="Y10" s="183">
        <v>2.4800045518906448</v>
      </c>
      <c r="Z10" s="91" t="s">
        <v>140</v>
      </c>
      <c r="AA10" s="92">
        <v>7.5620000000000007E-2</v>
      </c>
      <c r="AB10" s="94" t="s">
        <v>142</v>
      </c>
    </row>
    <row r="11" spans="1:28" x14ac:dyDescent="0.2">
      <c r="A11" s="56" t="s">
        <v>11</v>
      </c>
      <c r="B11" s="71">
        <v>10.678124611475914</v>
      </c>
      <c r="C11" s="183">
        <v>10.011098552229331</v>
      </c>
      <c r="D11" s="91" t="s">
        <v>140</v>
      </c>
      <c r="E11" s="92">
        <v>0.78918999999999995</v>
      </c>
      <c r="F11" s="93" t="s">
        <v>141</v>
      </c>
      <c r="G11" s="71">
        <v>14.553656589994457</v>
      </c>
      <c r="H11" s="183">
        <v>16.449434376749103</v>
      </c>
      <c r="I11" s="91" t="s">
        <v>140</v>
      </c>
      <c r="J11" s="92">
        <v>0.24342</v>
      </c>
      <c r="K11" s="94" t="s">
        <v>141</v>
      </c>
      <c r="L11" s="56" t="s">
        <v>11</v>
      </c>
      <c r="M11" s="71">
        <v>12.386548979253162</v>
      </c>
      <c r="N11" s="183">
        <v>13.707679655458572</v>
      </c>
      <c r="O11" s="91" t="s">
        <v>140</v>
      </c>
      <c r="P11" s="92">
        <v>0.63880000000000003</v>
      </c>
      <c r="Q11" s="94" t="s">
        <v>141</v>
      </c>
      <c r="R11" s="97">
        <v>10.725777502646308</v>
      </c>
      <c r="S11" s="184">
        <v>12.347284358716555</v>
      </c>
      <c r="T11" s="98" t="s">
        <v>140</v>
      </c>
      <c r="U11" s="95">
        <v>0.22894999999999999</v>
      </c>
      <c r="V11" s="94" t="s">
        <v>141</v>
      </c>
      <c r="W11" s="96" t="s">
        <v>11</v>
      </c>
      <c r="X11" s="97">
        <v>11.715126487335059</v>
      </c>
      <c r="Y11" s="183">
        <v>11.17458306077029</v>
      </c>
      <c r="Z11" s="91" t="s">
        <v>140</v>
      </c>
      <c r="AA11" s="92">
        <v>0.56569000000000003</v>
      </c>
      <c r="AB11" s="94" t="s">
        <v>141</v>
      </c>
    </row>
    <row r="12" spans="1:28" x14ac:dyDescent="0.2">
      <c r="A12" s="56" t="s">
        <v>12</v>
      </c>
      <c r="B12" s="71">
        <v>1.2589640865974778</v>
      </c>
      <c r="C12" s="183">
        <v>0.50591366732840837</v>
      </c>
      <c r="D12" s="91" t="s">
        <v>140</v>
      </c>
      <c r="E12" s="92">
        <v>5.5599999999999997E-2</v>
      </c>
      <c r="F12" s="94" t="s">
        <v>142</v>
      </c>
      <c r="G12" s="71">
        <v>0.64513143761062774</v>
      </c>
      <c r="H12" s="183">
        <v>1.1188561761535221</v>
      </c>
      <c r="I12" s="91" t="s">
        <v>140</v>
      </c>
      <c r="J12" s="92">
        <v>0.18772</v>
      </c>
      <c r="K12" s="94" t="s">
        <v>141</v>
      </c>
      <c r="L12" s="56" t="s">
        <v>12</v>
      </c>
      <c r="M12" s="71">
        <v>0.50078874001132145</v>
      </c>
      <c r="N12" s="183">
        <v>1.7269976896172827</v>
      </c>
      <c r="O12" s="91" t="s">
        <v>140</v>
      </c>
      <c r="P12" s="92">
        <v>5.1700000000000001E-3</v>
      </c>
      <c r="Q12" s="94" t="s">
        <v>145</v>
      </c>
      <c r="R12" s="97">
        <v>2.1091436199267926</v>
      </c>
      <c r="S12" s="184">
        <v>0.52618566722895144</v>
      </c>
      <c r="T12" s="98" t="s">
        <v>140</v>
      </c>
      <c r="U12" s="95">
        <v>9.869E-2</v>
      </c>
      <c r="V12" s="94" t="s">
        <v>142</v>
      </c>
      <c r="W12" s="96" t="s">
        <v>12</v>
      </c>
      <c r="X12" s="97">
        <v>0.6978387308936137</v>
      </c>
      <c r="Y12" s="184">
        <v>0.73626003453166289</v>
      </c>
      <c r="Z12" s="98" t="s">
        <v>140</v>
      </c>
      <c r="AA12" s="92">
        <v>0.82955000000000001</v>
      </c>
      <c r="AB12" s="94" t="s">
        <v>141</v>
      </c>
    </row>
    <row r="13" spans="1:28" x14ac:dyDescent="0.2">
      <c r="A13" s="56" t="s">
        <v>13</v>
      </c>
      <c r="B13" s="71">
        <v>3.8659013716745578</v>
      </c>
      <c r="C13" s="183">
        <v>0.65194779105043799</v>
      </c>
      <c r="D13" s="91" t="s">
        <v>140</v>
      </c>
      <c r="E13" s="92">
        <v>4.0340000000000001E-2</v>
      </c>
      <c r="F13" s="93" t="s">
        <v>144</v>
      </c>
      <c r="G13" s="71">
        <v>4.4040664184821186</v>
      </c>
      <c r="H13" s="183">
        <v>1.3631701786938208</v>
      </c>
      <c r="I13" s="91" t="s">
        <v>140</v>
      </c>
      <c r="J13" s="92">
        <v>0.11985</v>
      </c>
      <c r="K13" s="93" t="s">
        <v>141</v>
      </c>
      <c r="L13" s="56" t="s">
        <v>13</v>
      </c>
      <c r="M13" s="71">
        <v>3.156921391031573</v>
      </c>
      <c r="N13" s="183">
        <v>0.90091123703623199</v>
      </c>
      <c r="O13" s="91" t="s">
        <v>140</v>
      </c>
      <c r="P13" s="92">
        <v>2.76E-2</v>
      </c>
      <c r="Q13" s="94" t="s">
        <v>144</v>
      </c>
      <c r="R13" s="97">
        <v>3.1316284765722511</v>
      </c>
      <c r="S13" s="184">
        <v>0.70859964567184286</v>
      </c>
      <c r="T13" s="98" t="s">
        <v>140</v>
      </c>
      <c r="U13" s="95">
        <v>5.8E-4</v>
      </c>
      <c r="V13" s="94" t="s">
        <v>143</v>
      </c>
      <c r="W13" s="96" t="s">
        <v>13</v>
      </c>
      <c r="X13" s="97">
        <v>3.8273012455549797</v>
      </c>
      <c r="Y13" s="184">
        <v>1.2238041852825259</v>
      </c>
      <c r="Z13" s="98" t="s">
        <v>140</v>
      </c>
      <c r="AA13" s="92">
        <v>2.0000000000000001E-4</v>
      </c>
      <c r="AB13" s="94" t="s">
        <v>143</v>
      </c>
    </row>
    <row r="14" spans="1:28" x14ac:dyDescent="0.2">
      <c r="A14" s="56" t="s">
        <v>14</v>
      </c>
      <c r="B14" s="71">
        <v>13.721141683996876</v>
      </c>
      <c r="C14" s="183">
        <v>10.997434809229494</v>
      </c>
      <c r="D14" s="91" t="s">
        <v>140</v>
      </c>
      <c r="E14" s="92">
        <v>0.16519</v>
      </c>
      <c r="F14" s="94" t="s">
        <v>141</v>
      </c>
      <c r="G14" s="71">
        <v>13.41644888761247</v>
      </c>
      <c r="H14" s="183">
        <v>12.41020863625789</v>
      </c>
      <c r="I14" s="91" t="s">
        <v>140</v>
      </c>
      <c r="J14" s="92">
        <v>0.44540000000000002</v>
      </c>
      <c r="K14" s="93" t="s">
        <v>141</v>
      </c>
      <c r="L14" s="56" t="s">
        <v>14</v>
      </c>
      <c r="M14" s="71">
        <v>13.477473679441179</v>
      </c>
      <c r="N14" s="183">
        <v>12.112215708473713</v>
      </c>
      <c r="O14" s="91" t="s">
        <v>140</v>
      </c>
      <c r="P14" s="92">
        <v>0.71203000000000005</v>
      </c>
      <c r="Q14" s="94" t="s">
        <v>141</v>
      </c>
      <c r="R14" s="97">
        <v>11.81102174049273</v>
      </c>
      <c r="S14" s="184">
        <v>10.374343916797278</v>
      </c>
      <c r="T14" s="98" t="s">
        <v>140</v>
      </c>
      <c r="U14" s="95">
        <v>0.32222000000000001</v>
      </c>
      <c r="V14" s="94" t="s">
        <v>141</v>
      </c>
      <c r="W14" s="96" t="s">
        <v>14</v>
      </c>
      <c r="X14" s="97">
        <v>14.411961318998221</v>
      </c>
      <c r="Y14" s="184">
        <v>10.33713581688975</v>
      </c>
      <c r="Z14" s="98" t="s">
        <v>140</v>
      </c>
      <c r="AA14" s="92">
        <v>2.1000000000000001E-4</v>
      </c>
      <c r="AB14" s="94" t="s">
        <v>143</v>
      </c>
    </row>
    <row r="15" spans="1:28" x14ac:dyDescent="0.2">
      <c r="A15" s="56" t="s">
        <v>15</v>
      </c>
      <c r="B15" s="71">
        <v>19.067707857581105</v>
      </c>
      <c r="C15" s="183">
        <v>14.749733602518557</v>
      </c>
      <c r="D15" s="91" t="s">
        <v>140</v>
      </c>
      <c r="E15" s="92">
        <v>8.7709999999999996E-2</v>
      </c>
      <c r="F15" s="93" t="s">
        <v>142</v>
      </c>
      <c r="G15" s="71">
        <v>17.788383883487786</v>
      </c>
      <c r="H15" s="183">
        <v>15.03959660265591</v>
      </c>
      <c r="I15" s="91" t="s">
        <v>140</v>
      </c>
      <c r="J15" s="92">
        <v>0.16692000000000001</v>
      </c>
      <c r="K15" s="93" t="s">
        <v>141</v>
      </c>
      <c r="L15" s="56" t="s">
        <v>15</v>
      </c>
      <c r="M15" s="71">
        <v>18.546566276620673</v>
      </c>
      <c r="N15" s="183">
        <v>15.540187536041378</v>
      </c>
      <c r="O15" s="91" t="s">
        <v>140</v>
      </c>
      <c r="P15" s="92">
        <v>5.8020000000000002E-2</v>
      </c>
      <c r="Q15" s="94" t="s">
        <v>142</v>
      </c>
      <c r="R15" s="97">
        <v>14.835666462012608</v>
      </c>
      <c r="S15" s="184">
        <v>12.514682815065736</v>
      </c>
      <c r="T15" s="98" t="s">
        <v>140</v>
      </c>
      <c r="U15" s="95">
        <v>6.6860000000000003E-2</v>
      </c>
      <c r="V15" s="94" t="s">
        <v>142</v>
      </c>
      <c r="W15" s="96" t="s">
        <v>15</v>
      </c>
      <c r="X15" s="97">
        <v>16.294681711052544</v>
      </c>
      <c r="Y15" s="184">
        <v>13.518715311958688</v>
      </c>
      <c r="Z15" s="98" t="s">
        <v>140</v>
      </c>
      <c r="AA15" s="92">
        <v>3.3259999999999998E-2</v>
      </c>
      <c r="AB15" s="94" t="s">
        <v>144</v>
      </c>
    </row>
    <row r="16" spans="1:28" x14ac:dyDescent="0.2">
      <c r="A16" s="56" t="s">
        <v>16</v>
      </c>
      <c r="B16" s="71">
        <v>0.89779038728089267</v>
      </c>
      <c r="C16" s="183">
        <v>0.67070945405677784</v>
      </c>
      <c r="D16" s="91" t="s">
        <v>140</v>
      </c>
      <c r="E16" s="92">
        <v>0.59253999999999996</v>
      </c>
      <c r="F16" s="94" t="s">
        <v>141</v>
      </c>
      <c r="G16" s="71">
        <v>0.96408516415327628</v>
      </c>
      <c r="H16" s="183">
        <v>0.59551292471630579</v>
      </c>
      <c r="I16" s="91" t="s">
        <v>140</v>
      </c>
      <c r="J16" s="92">
        <v>0.28439999999999999</v>
      </c>
      <c r="K16" s="93" t="s">
        <v>141</v>
      </c>
      <c r="L16" s="56" t="s">
        <v>16</v>
      </c>
      <c r="M16" s="71">
        <v>0.84990515921524334</v>
      </c>
      <c r="N16" s="183">
        <v>1.7512841849222149</v>
      </c>
      <c r="O16" s="91" t="s">
        <v>140</v>
      </c>
      <c r="P16" s="92">
        <v>0.28058</v>
      </c>
      <c r="Q16" s="94" t="s">
        <v>141</v>
      </c>
      <c r="R16" s="97">
        <v>0.63307250879441823</v>
      </c>
      <c r="S16" s="184">
        <v>2.0304503148057242</v>
      </c>
      <c r="T16" s="98" t="s">
        <v>140</v>
      </c>
      <c r="U16" s="95">
        <v>1.5980000000000001E-2</v>
      </c>
      <c r="V16" s="94" t="s">
        <v>144</v>
      </c>
      <c r="W16" s="96" t="s">
        <v>16</v>
      </c>
      <c r="X16" s="97">
        <v>1.3471576075333764</v>
      </c>
      <c r="Y16" s="184">
        <v>0.60659193566703362</v>
      </c>
      <c r="Z16" s="98" t="s">
        <v>140</v>
      </c>
      <c r="AA16" s="92">
        <v>0.24964</v>
      </c>
      <c r="AB16" s="94" t="s">
        <v>141</v>
      </c>
    </row>
    <row r="17" spans="1:28" x14ac:dyDescent="0.2">
      <c r="A17" s="56" t="s">
        <v>17</v>
      </c>
      <c r="B17" s="71">
        <v>0.743023636172363</v>
      </c>
      <c r="C17" s="183">
        <v>1.0867884743074192</v>
      </c>
      <c r="D17" s="91" t="s">
        <v>140</v>
      </c>
      <c r="E17" s="92">
        <v>0.31252999999999997</v>
      </c>
      <c r="F17" s="93" t="s">
        <v>141</v>
      </c>
      <c r="G17" s="71">
        <v>1.0835270476493564</v>
      </c>
      <c r="H17" s="183">
        <v>0.99815986234345977</v>
      </c>
      <c r="I17" s="91" t="s">
        <v>140</v>
      </c>
      <c r="J17" s="92">
        <v>0.90376999999999996</v>
      </c>
      <c r="K17" s="93" t="s">
        <v>141</v>
      </c>
      <c r="L17" s="56" t="s">
        <v>17</v>
      </c>
      <c r="M17" s="71">
        <v>0.77991605242033801</v>
      </c>
      <c r="N17" s="183">
        <v>1.6244347236431786</v>
      </c>
      <c r="O17" s="91" t="s">
        <v>140</v>
      </c>
      <c r="P17" s="92">
        <v>0.13136</v>
      </c>
      <c r="Q17" s="94" t="s">
        <v>141</v>
      </c>
      <c r="R17" s="97">
        <v>1.7218694625491764</v>
      </c>
      <c r="S17" s="184">
        <v>0.71516949571069544</v>
      </c>
      <c r="T17" s="98" t="s">
        <v>140</v>
      </c>
      <c r="U17" s="95">
        <v>0.12634999999999999</v>
      </c>
      <c r="V17" s="94" t="s">
        <v>141</v>
      </c>
      <c r="W17" s="96" t="s">
        <v>17</v>
      </c>
      <c r="X17" s="97">
        <v>0.94826798924489009</v>
      </c>
      <c r="Y17" s="184">
        <v>1.66747284424185</v>
      </c>
      <c r="Z17" s="98" t="s">
        <v>140</v>
      </c>
      <c r="AA17" s="92">
        <v>2.7490000000000001E-2</v>
      </c>
      <c r="AB17" s="94" t="s">
        <v>144</v>
      </c>
    </row>
    <row r="18" spans="1:28" x14ac:dyDescent="0.2">
      <c r="A18" s="56" t="s">
        <v>18</v>
      </c>
      <c r="B18" s="71">
        <v>2.1798314649121426</v>
      </c>
      <c r="C18" s="183">
        <v>3.121390610340204</v>
      </c>
      <c r="D18" s="91" t="s">
        <v>140</v>
      </c>
      <c r="E18" s="92">
        <v>0.37420999999999999</v>
      </c>
      <c r="F18" s="94" t="s">
        <v>141</v>
      </c>
      <c r="G18" s="71">
        <v>2.6174048769746525</v>
      </c>
      <c r="H18" s="183">
        <v>4.001159144588387</v>
      </c>
      <c r="I18" s="91" t="s">
        <v>140</v>
      </c>
      <c r="J18" s="92">
        <v>0.10227</v>
      </c>
      <c r="K18" s="93" t="s">
        <v>141</v>
      </c>
      <c r="L18" s="56" t="s">
        <v>18</v>
      </c>
      <c r="M18" s="71">
        <v>4.1422927360297424</v>
      </c>
      <c r="N18" s="183">
        <v>5.9311723055987553</v>
      </c>
      <c r="O18" s="91" t="s">
        <v>140</v>
      </c>
      <c r="P18" s="92">
        <v>0.24465000000000001</v>
      </c>
      <c r="Q18" s="94" t="s">
        <v>141</v>
      </c>
      <c r="R18" s="97">
        <v>2.4644690762324175</v>
      </c>
      <c r="S18" s="184">
        <v>4.5512482469553976</v>
      </c>
      <c r="T18" s="98" t="s">
        <v>140</v>
      </c>
      <c r="U18" s="95">
        <v>3.4439999999999998E-2</v>
      </c>
      <c r="V18" s="94" t="s">
        <v>144</v>
      </c>
      <c r="W18" s="96" t="s">
        <v>18</v>
      </c>
      <c r="X18" s="97">
        <v>2.8692554486586266</v>
      </c>
      <c r="Y18" s="184">
        <v>5.2171955119774642</v>
      </c>
      <c r="Z18" s="98" t="s">
        <v>140</v>
      </c>
      <c r="AA18" s="92">
        <v>8.8000000000000003E-4</v>
      </c>
      <c r="AB18" s="94" t="s">
        <v>143</v>
      </c>
    </row>
    <row r="19" spans="1:28" x14ac:dyDescent="0.2">
      <c r="A19" s="56" t="s">
        <v>19</v>
      </c>
      <c r="B19" s="71">
        <v>0.18866660668635951</v>
      </c>
      <c r="C19" s="183">
        <v>0.23081230885709858</v>
      </c>
      <c r="D19" s="91" t="s">
        <v>140</v>
      </c>
      <c r="E19" s="92">
        <v>0.79869999999999997</v>
      </c>
      <c r="F19" s="93" t="s">
        <v>141</v>
      </c>
      <c r="G19" s="71">
        <v>5.619480637211012E-2</v>
      </c>
      <c r="H19" s="183">
        <v>1.4105500752216745E-2</v>
      </c>
      <c r="I19" s="91" t="s">
        <v>140</v>
      </c>
      <c r="J19" s="92">
        <v>0.32499</v>
      </c>
      <c r="K19" s="93" t="s">
        <v>141</v>
      </c>
      <c r="L19" s="56" t="s">
        <v>19</v>
      </c>
      <c r="M19" s="71">
        <v>5.9669005368814407E-2</v>
      </c>
      <c r="N19" s="183">
        <v>5.6702624660261235E-2</v>
      </c>
      <c r="O19" s="91" t="s">
        <v>140</v>
      </c>
      <c r="P19" s="92">
        <v>0.95996000000000004</v>
      </c>
      <c r="Q19" s="94" t="s">
        <v>141</v>
      </c>
      <c r="R19" s="97">
        <v>0.45364575648126076</v>
      </c>
      <c r="S19" s="184">
        <v>4.4920720998966115E-2</v>
      </c>
      <c r="T19" s="98" t="s">
        <v>140</v>
      </c>
      <c r="U19" s="95">
        <v>0.36452000000000001</v>
      </c>
      <c r="V19" s="94" t="s">
        <v>141</v>
      </c>
      <c r="W19" s="96" t="s">
        <v>19</v>
      </c>
      <c r="X19" s="97">
        <v>0.3985367969070463</v>
      </c>
      <c r="Y19" s="184">
        <v>0.24635526324538259</v>
      </c>
      <c r="Z19" s="98" t="s">
        <v>140</v>
      </c>
      <c r="AA19" s="92">
        <v>0.52178999999999998</v>
      </c>
      <c r="AB19" s="94" t="s">
        <v>141</v>
      </c>
    </row>
    <row r="20" spans="1:28" x14ac:dyDescent="0.2">
      <c r="A20" s="56" t="s">
        <v>20</v>
      </c>
      <c r="B20" s="71">
        <v>1.0579090030581066</v>
      </c>
      <c r="C20" s="183">
        <v>0.62378905033779486</v>
      </c>
      <c r="D20" s="91" t="s">
        <v>140</v>
      </c>
      <c r="E20" s="92">
        <v>7.2749999999999995E-2</v>
      </c>
      <c r="F20" s="94" t="s">
        <v>142</v>
      </c>
      <c r="G20" s="71">
        <v>0.78974127734510102</v>
      </c>
      <c r="H20" s="183">
        <v>1.1414439100192788</v>
      </c>
      <c r="I20" s="91" t="s">
        <v>140</v>
      </c>
      <c r="J20" s="92">
        <v>0.30708000000000002</v>
      </c>
      <c r="K20" s="93" t="s">
        <v>141</v>
      </c>
      <c r="L20" s="56" t="s">
        <v>20</v>
      </c>
      <c r="M20" s="71">
        <v>0.84249672784078355</v>
      </c>
      <c r="N20" s="183">
        <v>1.2161029929710241</v>
      </c>
      <c r="O20" s="91" t="s">
        <v>140</v>
      </c>
      <c r="P20" s="92">
        <v>0.30014000000000002</v>
      </c>
      <c r="Q20" s="94" t="s">
        <v>141</v>
      </c>
      <c r="R20" s="97">
        <v>1.3310289784438452</v>
      </c>
      <c r="S20" s="184">
        <v>0.83914731257728348</v>
      </c>
      <c r="T20" s="98" t="s">
        <v>140</v>
      </c>
      <c r="U20" s="95">
        <v>0.14756</v>
      </c>
      <c r="V20" s="94" t="s">
        <v>141</v>
      </c>
      <c r="W20" s="96" t="s">
        <v>20</v>
      </c>
      <c r="X20" s="97">
        <v>1.450469626830585</v>
      </c>
      <c r="Y20" s="184">
        <v>0.74627144892192876</v>
      </c>
      <c r="Z20" s="98" t="s">
        <v>140</v>
      </c>
      <c r="AA20" s="92">
        <v>1.8E-3</v>
      </c>
      <c r="AB20" s="94" t="s">
        <v>145</v>
      </c>
    </row>
    <row r="21" spans="1:28" x14ac:dyDescent="0.2">
      <c r="A21" s="56" t="s">
        <v>21</v>
      </c>
      <c r="B21" s="71">
        <v>2.0114775588063938</v>
      </c>
      <c r="C21" s="183">
        <v>2.425002106243535</v>
      </c>
      <c r="D21" s="91" t="s">
        <v>140</v>
      </c>
      <c r="E21" s="92">
        <v>0.51244000000000001</v>
      </c>
      <c r="F21" s="93" t="s">
        <v>141</v>
      </c>
      <c r="G21" s="71">
        <v>1.8030318854857401</v>
      </c>
      <c r="H21" s="183">
        <v>2.4300599278894959</v>
      </c>
      <c r="I21" s="91" t="s">
        <v>140</v>
      </c>
      <c r="J21" s="92">
        <v>0.27378000000000002</v>
      </c>
      <c r="K21" s="93" t="s">
        <v>141</v>
      </c>
      <c r="L21" s="56" t="s">
        <v>21</v>
      </c>
      <c r="M21" s="71">
        <v>1.4657956691799863</v>
      </c>
      <c r="N21" s="183">
        <v>2.1896963141098142</v>
      </c>
      <c r="O21" s="91" t="s">
        <v>140</v>
      </c>
      <c r="P21" s="92">
        <v>0.18840000000000001</v>
      </c>
      <c r="Q21" s="94" t="s">
        <v>141</v>
      </c>
      <c r="R21" s="97">
        <v>2.1633796389785216</v>
      </c>
      <c r="S21" s="184">
        <v>1.9621077851746438</v>
      </c>
      <c r="T21" s="98" t="s">
        <v>140</v>
      </c>
      <c r="U21" s="95">
        <v>0.76954</v>
      </c>
      <c r="V21" s="94" t="s">
        <v>141</v>
      </c>
      <c r="W21" s="96" t="s">
        <v>21</v>
      </c>
      <c r="X21" s="97">
        <v>2.6733871513704632</v>
      </c>
      <c r="Y21" s="184">
        <v>2.0977636015720269</v>
      </c>
      <c r="Z21" s="98" t="s">
        <v>140</v>
      </c>
      <c r="AA21" s="92">
        <v>0.18856999999999999</v>
      </c>
      <c r="AB21" s="94" t="s">
        <v>141</v>
      </c>
    </row>
    <row r="22" spans="1:28" x14ac:dyDescent="0.2">
      <c r="A22" s="56" t="s">
        <v>22</v>
      </c>
      <c r="B22" s="71">
        <v>1.9374643087759202</v>
      </c>
      <c r="C22" s="183">
        <v>1.9885641794727622</v>
      </c>
      <c r="D22" s="91" t="s">
        <v>140</v>
      </c>
      <c r="E22" s="92">
        <v>0.94491000000000003</v>
      </c>
      <c r="F22" s="94" t="s">
        <v>141</v>
      </c>
      <c r="G22" s="71">
        <v>3.5105273667383039</v>
      </c>
      <c r="H22" s="183">
        <v>1.3521058498690377</v>
      </c>
      <c r="I22" s="91" t="s">
        <v>140</v>
      </c>
      <c r="J22" s="92">
        <v>0.13114999999999999</v>
      </c>
      <c r="K22" s="93" t="s">
        <v>141</v>
      </c>
      <c r="L22" s="56" t="s">
        <v>22</v>
      </c>
      <c r="M22" s="71">
        <v>3.4037010305720172</v>
      </c>
      <c r="N22" s="183">
        <v>1.8633345666887284</v>
      </c>
      <c r="O22" s="91" t="s">
        <v>140</v>
      </c>
      <c r="P22" s="92">
        <v>0.21636</v>
      </c>
      <c r="Q22" s="94" t="s">
        <v>141</v>
      </c>
      <c r="R22" s="97">
        <v>2.2546403518047362</v>
      </c>
      <c r="S22" s="184">
        <v>2.554145405197294</v>
      </c>
      <c r="T22" s="98" t="s">
        <v>140</v>
      </c>
      <c r="U22" s="95">
        <v>0.72801000000000005</v>
      </c>
      <c r="V22" s="94" t="s">
        <v>141</v>
      </c>
      <c r="W22" s="96" t="s">
        <v>22</v>
      </c>
      <c r="X22" s="97">
        <v>0.84735044192729359</v>
      </c>
      <c r="Y22" s="184">
        <v>2.997584529240644</v>
      </c>
      <c r="Z22" s="98" t="s">
        <v>140</v>
      </c>
      <c r="AA22" s="92">
        <v>9.7300000000000008E-3</v>
      </c>
      <c r="AB22" s="94" t="s">
        <v>145</v>
      </c>
    </row>
    <row r="23" spans="1:28" x14ac:dyDescent="0.2">
      <c r="A23" s="56" t="s">
        <v>122</v>
      </c>
      <c r="B23" s="71">
        <v>1.2412181084045213</v>
      </c>
      <c r="C23" s="183">
        <v>0.46931330275386235</v>
      </c>
      <c r="D23" s="91" t="s">
        <v>140</v>
      </c>
      <c r="E23" s="92">
        <v>0.15612000000000001</v>
      </c>
      <c r="F23" s="93" t="s">
        <v>141</v>
      </c>
      <c r="G23" s="71">
        <v>0.74877280748525077</v>
      </c>
      <c r="H23" s="183">
        <v>1.5393450351769757</v>
      </c>
      <c r="I23" s="91" t="s">
        <v>140</v>
      </c>
      <c r="J23" s="92">
        <v>0.28343000000000002</v>
      </c>
      <c r="K23" s="93" t="s">
        <v>141</v>
      </c>
      <c r="L23" s="56" t="s">
        <v>122</v>
      </c>
      <c r="M23" s="71">
        <v>0.47397559305110393</v>
      </c>
      <c r="N23" s="183">
        <v>1.7614259138840052</v>
      </c>
      <c r="O23" s="91" t="s">
        <v>140</v>
      </c>
      <c r="P23" s="92">
        <v>8.1999999999999998E-4</v>
      </c>
      <c r="Q23" s="94" t="s">
        <v>143</v>
      </c>
      <c r="R23" s="97">
        <v>1.9266063971781715</v>
      </c>
      <c r="S23" s="184">
        <v>1.0165370962005305</v>
      </c>
      <c r="T23" s="98" t="s">
        <v>140</v>
      </c>
      <c r="U23" s="95">
        <v>0.21834999999999999</v>
      </c>
      <c r="V23" s="94" t="s">
        <v>141</v>
      </c>
      <c r="W23" s="96" t="s">
        <v>122</v>
      </c>
      <c r="X23" s="97">
        <v>1.9072701430651204</v>
      </c>
      <c r="Y23" s="184">
        <v>1.6748386101581643</v>
      </c>
      <c r="Z23" s="98" t="s">
        <v>140</v>
      </c>
      <c r="AA23" s="92">
        <v>0.77729999999999999</v>
      </c>
      <c r="AB23" s="94" t="s">
        <v>141</v>
      </c>
    </row>
    <row r="24" spans="1:28" x14ac:dyDescent="0.2">
      <c r="A24" s="56" t="s">
        <v>123</v>
      </c>
      <c r="B24" s="71">
        <v>0</v>
      </c>
      <c r="C24" s="183">
        <v>0</v>
      </c>
      <c r="D24" s="91"/>
      <c r="E24" s="92"/>
      <c r="F24" s="94" t="s">
        <v>60</v>
      </c>
      <c r="G24" s="71">
        <v>0</v>
      </c>
      <c r="H24" s="183">
        <v>0</v>
      </c>
      <c r="I24" s="91"/>
      <c r="J24" s="92"/>
      <c r="K24" s="93" t="s">
        <v>60</v>
      </c>
      <c r="L24" s="56" t="s">
        <v>123</v>
      </c>
      <c r="M24" s="71">
        <v>0</v>
      </c>
      <c r="N24" s="183">
        <v>0</v>
      </c>
      <c r="O24" s="91"/>
      <c r="P24" s="92"/>
      <c r="Q24" s="94" t="s">
        <v>60</v>
      </c>
      <c r="R24" s="97">
        <v>0</v>
      </c>
      <c r="S24" s="184">
        <v>0</v>
      </c>
      <c r="T24" s="98"/>
      <c r="U24" s="95"/>
      <c r="V24" s="94" t="s">
        <v>60</v>
      </c>
      <c r="W24" s="96" t="s">
        <v>123</v>
      </c>
      <c r="X24" s="97">
        <v>0</v>
      </c>
      <c r="Y24" s="184">
        <v>1.2070954325617265E-3</v>
      </c>
      <c r="Z24" s="98" t="s">
        <v>146</v>
      </c>
      <c r="AA24" s="92">
        <v>0.28917999999999999</v>
      </c>
      <c r="AB24" s="94" t="s">
        <v>141</v>
      </c>
    </row>
    <row r="25" spans="1:28" x14ac:dyDescent="0.2">
      <c r="A25" s="56" t="s">
        <v>25</v>
      </c>
      <c r="B25" s="71">
        <v>3.1563885142791448</v>
      </c>
      <c r="C25" s="183">
        <v>2.1759410589485251</v>
      </c>
      <c r="D25" s="91" t="s">
        <v>140</v>
      </c>
      <c r="E25" s="92">
        <v>0.58750999999999998</v>
      </c>
      <c r="F25" s="93" t="s">
        <v>141</v>
      </c>
      <c r="G25" s="71">
        <v>3.5324239854681965</v>
      </c>
      <c r="H25" s="183">
        <v>4.2881634177109742</v>
      </c>
      <c r="I25" s="91" t="s">
        <v>140</v>
      </c>
      <c r="J25" s="92">
        <v>0.5625</v>
      </c>
      <c r="K25" s="93" t="s">
        <v>141</v>
      </c>
      <c r="L25" s="56" t="s">
        <v>25</v>
      </c>
      <c r="M25" s="71">
        <v>2.9005414345358798</v>
      </c>
      <c r="N25" s="183">
        <v>5.7446123233037731</v>
      </c>
      <c r="O25" s="91" t="s">
        <v>140</v>
      </c>
      <c r="P25" s="92">
        <v>0.14063000000000001</v>
      </c>
      <c r="Q25" s="94" t="s">
        <v>141</v>
      </c>
      <c r="R25" s="97">
        <v>3.8586574811118899</v>
      </c>
      <c r="S25" s="184">
        <v>7.2953399193477129</v>
      </c>
      <c r="T25" s="98" t="s">
        <v>140</v>
      </c>
      <c r="U25" s="95">
        <v>0.17219000000000001</v>
      </c>
      <c r="V25" s="94" t="s">
        <v>141</v>
      </c>
      <c r="W25" s="96" t="s">
        <v>25</v>
      </c>
      <c r="X25" s="97">
        <v>2.6843646347176606</v>
      </c>
      <c r="Y25" s="184">
        <v>3.1287527853722619</v>
      </c>
      <c r="Z25" s="98" t="s">
        <v>140</v>
      </c>
      <c r="AA25" s="92">
        <v>0.67513999999999996</v>
      </c>
      <c r="AB25" s="94" t="s">
        <v>141</v>
      </c>
    </row>
    <row r="26" spans="1:28" x14ac:dyDescent="0.2">
      <c r="A26" s="56" t="s">
        <v>26</v>
      </c>
      <c r="B26" s="71">
        <v>0.14358170532619102</v>
      </c>
      <c r="C26" s="183">
        <v>0.3728901560102863</v>
      </c>
      <c r="D26" s="91" t="s">
        <v>140</v>
      </c>
      <c r="E26" s="92">
        <v>0.26517000000000002</v>
      </c>
      <c r="F26" s="94" t="s">
        <v>141</v>
      </c>
      <c r="G26" s="71">
        <v>0.10284143128288672</v>
      </c>
      <c r="H26" s="183">
        <v>0.59352334488501723</v>
      </c>
      <c r="I26" s="91" t="s">
        <v>140</v>
      </c>
      <c r="J26" s="92">
        <v>0.32201999999999997</v>
      </c>
      <c r="K26" s="93" t="s">
        <v>141</v>
      </c>
      <c r="L26" s="56" t="s">
        <v>26</v>
      </c>
      <c r="M26" s="71">
        <v>3.6187042900351465E-4</v>
      </c>
      <c r="N26" s="183">
        <v>0.46165945585960627</v>
      </c>
      <c r="O26" s="91" t="s">
        <v>140</v>
      </c>
      <c r="P26" s="92">
        <v>0.23178000000000001</v>
      </c>
      <c r="Q26" s="94" t="s">
        <v>141</v>
      </c>
      <c r="R26" s="97">
        <v>0.51244855276879941</v>
      </c>
      <c r="S26" s="184">
        <v>0.89104907727913163</v>
      </c>
      <c r="T26" s="98" t="s">
        <v>140</v>
      </c>
      <c r="U26" s="95">
        <v>0.63661999999999996</v>
      </c>
      <c r="V26" s="94" t="s">
        <v>141</v>
      </c>
      <c r="W26" s="96" t="s">
        <v>26</v>
      </c>
      <c r="X26" s="97">
        <v>0.46120465895447776</v>
      </c>
      <c r="Y26" s="184">
        <v>0.20066178315402253</v>
      </c>
      <c r="Z26" s="98" t="s">
        <v>140</v>
      </c>
      <c r="AA26" s="92">
        <v>0.40311999999999998</v>
      </c>
      <c r="AB26" s="94" t="s">
        <v>141</v>
      </c>
    </row>
    <row r="27" spans="1:28" x14ac:dyDescent="0.2">
      <c r="A27" s="56" t="s">
        <v>27</v>
      </c>
      <c r="B27" s="71">
        <v>5.6146420772966446</v>
      </c>
      <c r="C27" s="183">
        <v>1.9080019644630322</v>
      </c>
      <c r="D27" s="91" t="s">
        <v>140</v>
      </c>
      <c r="E27" s="92">
        <v>7.639E-2</v>
      </c>
      <c r="F27" s="93" t="s">
        <v>142</v>
      </c>
      <c r="G27" s="71">
        <v>3.7775256305314087</v>
      </c>
      <c r="H27" s="183">
        <v>3.5568304947598888</v>
      </c>
      <c r="I27" s="91" t="s">
        <v>140</v>
      </c>
      <c r="J27" s="92">
        <v>0.93006999999999995</v>
      </c>
      <c r="K27" s="93" t="s">
        <v>141</v>
      </c>
      <c r="L27" s="56" t="s">
        <v>27</v>
      </c>
      <c r="M27" s="71">
        <v>2.7896070251536238</v>
      </c>
      <c r="N27" s="183">
        <v>5.8187132975223941</v>
      </c>
      <c r="O27" s="91" t="s">
        <v>140</v>
      </c>
      <c r="P27" s="92">
        <v>2.1180000000000001E-2</v>
      </c>
      <c r="Q27" s="94" t="s">
        <v>144</v>
      </c>
      <c r="R27" s="97">
        <v>3.2235189937627537</v>
      </c>
      <c r="S27" s="184">
        <v>4.4162232739021308</v>
      </c>
      <c r="T27" s="98" t="s">
        <v>140</v>
      </c>
      <c r="U27" s="95">
        <v>0.43502999999999997</v>
      </c>
      <c r="V27" s="94" t="s">
        <v>141</v>
      </c>
      <c r="W27" s="96" t="s">
        <v>27</v>
      </c>
      <c r="X27" s="97">
        <v>3.7204188833731648</v>
      </c>
      <c r="Y27" s="184">
        <v>3.5424344735438602</v>
      </c>
      <c r="Z27" s="98" t="s">
        <v>140</v>
      </c>
      <c r="AA27" s="92">
        <v>0.82894999999999996</v>
      </c>
      <c r="AB27" s="94" t="s">
        <v>141</v>
      </c>
    </row>
    <row r="28" spans="1:28" x14ac:dyDescent="0.2">
      <c r="A28" s="56" t="s">
        <v>28</v>
      </c>
      <c r="B28" s="71">
        <v>4.835963253021025</v>
      </c>
      <c r="C28" s="183">
        <v>4.874561894497619</v>
      </c>
      <c r="D28" s="91" t="s">
        <v>140</v>
      </c>
      <c r="E28" s="92">
        <v>0.98224999999999996</v>
      </c>
      <c r="F28" s="94" t="s">
        <v>141</v>
      </c>
      <c r="G28" s="71">
        <v>7.182330068460959</v>
      </c>
      <c r="H28" s="183">
        <v>6.8753512858241965</v>
      </c>
      <c r="I28" s="91" t="s">
        <v>140</v>
      </c>
      <c r="J28" s="92">
        <v>0.93111999999999995</v>
      </c>
      <c r="K28" s="93" t="s">
        <v>141</v>
      </c>
      <c r="L28" s="56" t="s">
        <v>28</v>
      </c>
      <c r="M28" s="71">
        <v>6.8193773108742493</v>
      </c>
      <c r="N28" s="183">
        <v>5.5467122913451803</v>
      </c>
      <c r="O28" s="91" t="s">
        <v>140</v>
      </c>
      <c r="P28" s="92">
        <v>0.45306000000000002</v>
      </c>
      <c r="Q28" s="94" t="s">
        <v>141</v>
      </c>
      <c r="R28" s="97">
        <v>10.574529820504164</v>
      </c>
      <c r="S28" s="184">
        <v>4.5882953471188106</v>
      </c>
      <c r="T28" s="98" t="s">
        <v>140</v>
      </c>
      <c r="U28" s="95">
        <v>9.8399999999999998E-3</v>
      </c>
      <c r="V28" s="94" t="s">
        <v>145</v>
      </c>
      <c r="W28" s="96" t="s">
        <v>28</v>
      </c>
      <c r="X28" s="97">
        <v>5.4344724593543647</v>
      </c>
      <c r="Y28" s="184">
        <v>5.7046836898003406</v>
      </c>
      <c r="Z28" s="98" t="s">
        <v>140</v>
      </c>
      <c r="AA28" s="92">
        <v>0.79622999999999999</v>
      </c>
      <c r="AB28" s="94" t="s">
        <v>141</v>
      </c>
    </row>
    <row r="29" spans="1:28" x14ac:dyDescent="0.2">
      <c r="A29" s="56" t="s">
        <v>29</v>
      </c>
      <c r="B29" s="71">
        <v>9.982889767148734</v>
      </c>
      <c r="C29" s="183">
        <v>4.8692248912707372</v>
      </c>
      <c r="D29" s="91" t="s">
        <v>140</v>
      </c>
      <c r="E29" s="92">
        <v>5.3609999999999998E-2</v>
      </c>
      <c r="F29" s="93" t="s">
        <v>168</v>
      </c>
      <c r="G29" s="71">
        <v>11.790960328846676</v>
      </c>
      <c r="H29" s="183">
        <v>9.1347959789915532</v>
      </c>
      <c r="I29" s="91" t="s">
        <v>140</v>
      </c>
      <c r="J29" s="92">
        <v>0.44279000000000002</v>
      </c>
      <c r="K29" s="93" t="s">
        <v>141</v>
      </c>
      <c r="L29" s="56" t="s">
        <v>29</v>
      </c>
      <c r="M29" s="71">
        <v>12.033761544061699</v>
      </c>
      <c r="N29" s="183">
        <v>22.339347794192911</v>
      </c>
      <c r="O29" s="91" t="s">
        <v>140</v>
      </c>
      <c r="P29" s="92">
        <v>5.6649999999999999E-2</v>
      </c>
      <c r="Q29" s="94" t="s">
        <v>142</v>
      </c>
      <c r="R29" s="97">
        <v>16.670103876931893</v>
      </c>
      <c r="S29" s="184">
        <v>14.855889532827458</v>
      </c>
      <c r="T29" s="98" t="s">
        <v>140</v>
      </c>
      <c r="U29" s="95">
        <v>0.66852999999999996</v>
      </c>
      <c r="V29" s="94" t="s">
        <v>141</v>
      </c>
      <c r="W29" s="96" t="s">
        <v>29</v>
      </c>
      <c r="X29" s="97">
        <v>12.492014107142216</v>
      </c>
      <c r="Y29" s="184">
        <v>10.713287044589014</v>
      </c>
      <c r="Z29" s="98" t="s">
        <v>140</v>
      </c>
      <c r="AA29" s="92">
        <v>0.41554999999999997</v>
      </c>
      <c r="AB29" s="94" t="s">
        <v>141</v>
      </c>
    </row>
    <row r="30" spans="1:28" x14ac:dyDescent="0.2">
      <c r="A30" s="56" t="s">
        <v>30</v>
      </c>
      <c r="B30" s="71">
        <v>1.255031170162761</v>
      </c>
      <c r="C30" s="183">
        <v>1.0139456226235306</v>
      </c>
      <c r="D30" s="91" t="s">
        <v>140</v>
      </c>
      <c r="E30" s="92">
        <v>0.45096999999999998</v>
      </c>
      <c r="F30" s="94" t="s">
        <v>141</v>
      </c>
      <c r="G30" s="71">
        <v>1.2414764167230363</v>
      </c>
      <c r="H30" s="183">
        <v>0.93379417869378634</v>
      </c>
      <c r="I30" s="91" t="s">
        <v>140</v>
      </c>
      <c r="J30" s="92">
        <v>0.35194999999999999</v>
      </c>
      <c r="K30" s="93" t="s">
        <v>141</v>
      </c>
      <c r="L30" s="56" t="s">
        <v>30</v>
      </c>
      <c r="M30" s="71">
        <v>0.70153206250218114</v>
      </c>
      <c r="N30" s="183">
        <v>1.1068509984479586</v>
      </c>
      <c r="O30" s="91" t="s">
        <v>140</v>
      </c>
      <c r="P30" s="92">
        <v>0.18146000000000001</v>
      </c>
      <c r="Q30" s="94" t="s">
        <v>141</v>
      </c>
      <c r="R30" s="97">
        <v>1.5967245454894745</v>
      </c>
      <c r="S30" s="184">
        <v>0.65899617006269939</v>
      </c>
      <c r="T30" s="98" t="s">
        <v>140</v>
      </c>
      <c r="U30" s="95">
        <v>2.1170000000000001E-2</v>
      </c>
      <c r="V30" s="94" t="s">
        <v>144</v>
      </c>
      <c r="W30" s="96" t="s">
        <v>30</v>
      </c>
      <c r="X30" s="97">
        <v>1.6244730381267583</v>
      </c>
      <c r="Y30" s="184">
        <v>0.94961124943672448</v>
      </c>
      <c r="Z30" s="98" t="s">
        <v>140</v>
      </c>
      <c r="AA30" s="92">
        <v>3.3300000000000001E-3</v>
      </c>
      <c r="AB30" s="94" t="s">
        <v>145</v>
      </c>
    </row>
    <row r="31" spans="1:28" x14ac:dyDescent="0.2">
      <c r="A31" s="56" t="s">
        <v>31</v>
      </c>
      <c r="B31" s="71">
        <v>2.2104084622720448</v>
      </c>
      <c r="C31" s="183">
        <v>2.3035293658389064</v>
      </c>
      <c r="D31" s="91" t="s">
        <v>140</v>
      </c>
      <c r="E31" s="92">
        <v>0.92698000000000003</v>
      </c>
      <c r="F31" s="94" t="s">
        <v>141</v>
      </c>
      <c r="G31" s="71">
        <v>2.079873720189485</v>
      </c>
      <c r="H31" s="183">
        <v>3.9872014249640815</v>
      </c>
      <c r="I31" s="91" t="s">
        <v>140</v>
      </c>
      <c r="J31" s="92">
        <v>0.13374</v>
      </c>
      <c r="K31" s="93" t="s">
        <v>141</v>
      </c>
      <c r="L31" s="56" t="s">
        <v>31</v>
      </c>
      <c r="M31" s="71">
        <v>3.775926831599663</v>
      </c>
      <c r="N31" s="183">
        <v>1.8034637681910741</v>
      </c>
      <c r="O31" s="91" t="s">
        <v>140</v>
      </c>
      <c r="P31" s="92">
        <v>0.34159</v>
      </c>
      <c r="Q31" s="94" t="s">
        <v>141</v>
      </c>
      <c r="R31" s="97">
        <v>2.0750311714744241</v>
      </c>
      <c r="S31" s="184">
        <v>2.4017860494327854</v>
      </c>
      <c r="T31" s="98" t="s">
        <v>140</v>
      </c>
      <c r="U31" s="95">
        <v>0.65971999999999997</v>
      </c>
      <c r="V31" s="94" t="s">
        <v>141</v>
      </c>
      <c r="W31" s="96" t="s">
        <v>31</v>
      </c>
      <c r="X31" s="97">
        <v>4.2104992741935172</v>
      </c>
      <c r="Y31" s="183">
        <v>2.8353965171930988</v>
      </c>
      <c r="Z31" s="91" t="s">
        <v>140</v>
      </c>
      <c r="AA31" s="92">
        <v>0.16578000000000001</v>
      </c>
      <c r="AB31" s="94" t="s">
        <v>141</v>
      </c>
    </row>
    <row r="32" spans="1:28" x14ac:dyDescent="0.2">
      <c r="A32" s="96" t="s">
        <v>32</v>
      </c>
      <c r="B32" s="97">
        <v>1.90847544813493</v>
      </c>
      <c r="C32" s="184">
        <v>5.0711842294602647</v>
      </c>
      <c r="D32" s="98" t="s">
        <v>140</v>
      </c>
      <c r="E32" s="92">
        <v>1.16E-3</v>
      </c>
      <c r="F32" s="94" t="s">
        <v>145</v>
      </c>
      <c r="G32" s="71">
        <v>3.1013142014277104</v>
      </c>
      <c r="H32" s="183">
        <v>3.0016466882198753</v>
      </c>
      <c r="I32" s="98" t="s">
        <v>140</v>
      </c>
      <c r="J32" s="92">
        <v>0.96023000000000003</v>
      </c>
      <c r="K32" s="93" t="s">
        <v>141</v>
      </c>
      <c r="L32" s="96" t="s">
        <v>32</v>
      </c>
      <c r="M32" s="71">
        <v>0.88739403155442442</v>
      </c>
      <c r="N32" s="183">
        <v>2.9241274736072427</v>
      </c>
      <c r="O32" s="98" t="s">
        <v>140</v>
      </c>
      <c r="P32" s="92">
        <v>9.5180000000000001E-2</v>
      </c>
      <c r="Q32" s="94" t="s">
        <v>142</v>
      </c>
      <c r="R32" s="97">
        <v>2.908256814301684</v>
      </c>
      <c r="S32" s="184">
        <v>2.9142474429577612</v>
      </c>
      <c r="T32" s="98" t="s">
        <v>140</v>
      </c>
      <c r="U32" s="95">
        <v>0.99704000000000004</v>
      </c>
      <c r="V32" s="94" t="s">
        <v>141</v>
      </c>
      <c r="W32" s="96" t="s">
        <v>32</v>
      </c>
      <c r="X32" s="97">
        <v>1.3229935681298759</v>
      </c>
      <c r="Y32" s="183">
        <v>1.7850852652531257</v>
      </c>
      <c r="Z32" s="98" t="s">
        <v>140</v>
      </c>
      <c r="AA32" s="92">
        <v>0.37841000000000002</v>
      </c>
      <c r="AB32" s="94" t="s">
        <v>141</v>
      </c>
    </row>
    <row r="33" spans="1:29" x14ac:dyDescent="0.2">
      <c r="A33" s="56" t="s">
        <v>124</v>
      </c>
      <c r="B33" s="71">
        <v>0.81638412011588934</v>
      </c>
      <c r="C33" s="183">
        <v>0.40110043119769118</v>
      </c>
      <c r="D33" s="91" t="s">
        <v>140</v>
      </c>
      <c r="E33" s="92">
        <v>0.41116999999999998</v>
      </c>
      <c r="F33" s="93" t="s">
        <v>141</v>
      </c>
      <c r="G33" s="71">
        <v>9.1931803113946289E-2</v>
      </c>
      <c r="H33" s="183">
        <v>1.2057479110245217</v>
      </c>
      <c r="I33" s="91" t="s">
        <v>140</v>
      </c>
      <c r="J33" s="92">
        <v>2.3099999999999999E-2</v>
      </c>
      <c r="K33" s="93" t="s">
        <v>144</v>
      </c>
      <c r="L33" s="56" t="s">
        <v>124</v>
      </c>
      <c r="M33" s="71">
        <v>0.19162628748804558</v>
      </c>
      <c r="N33" s="183">
        <v>0.30992291238040304</v>
      </c>
      <c r="O33" s="91" t="s">
        <v>140</v>
      </c>
      <c r="P33" s="92">
        <v>0.50336999999999998</v>
      </c>
      <c r="Q33" s="94" t="s">
        <v>141</v>
      </c>
      <c r="R33" s="97">
        <v>0.40141263851821946</v>
      </c>
      <c r="S33" s="184">
        <v>7.6065508588706476E-2</v>
      </c>
      <c r="T33" s="98" t="s">
        <v>140</v>
      </c>
      <c r="U33" s="95">
        <v>0.25080999999999998</v>
      </c>
      <c r="V33" s="94" t="s">
        <v>141</v>
      </c>
      <c r="W33" s="96" t="s">
        <v>124</v>
      </c>
      <c r="X33" s="97">
        <v>0.30507626368618546</v>
      </c>
      <c r="Y33" s="183">
        <v>0.56414796006574697</v>
      </c>
      <c r="Z33" s="91" t="s">
        <v>140</v>
      </c>
      <c r="AA33" s="92">
        <v>0.21479000000000001</v>
      </c>
      <c r="AB33" s="94" t="s">
        <v>141</v>
      </c>
    </row>
    <row r="34" spans="1:29" ht="13.5" thickBot="1" x14ac:dyDescent="0.25">
      <c r="A34" s="60" t="s">
        <v>147</v>
      </c>
      <c r="B34" s="72">
        <v>0.97305700868328926</v>
      </c>
      <c r="C34" s="185">
        <v>0.17697898518787156</v>
      </c>
      <c r="D34" s="99" t="s">
        <v>148</v>
      </c>
      <c r="E34" s="92">
        <v>7.8810000000000005E-2</v>
      </c>
      <c r="F34" s="94" t="s">
        <v>142</v>
      </c>
      <c r="G34" s="72">
        <v>0.57607390539247338</v>
      </c>
      <c r="H34" s="185">
        <v>0.32188775928322683</v>
      </c>
      <c r="I34" s="99" t="s">
        <v>148</v>
      </c>
      <c r="J34" s="92">
        <v>0.51234999999999997</v>
      </c>
      <c r="K34" s="100" t="s">
        <v>141</v>
      </c>
      <c r="L34" s="60" t="s">
        <v>147</v>
      </c>
      <c r="M34" s="72">
        <v>0.69476045809642795</v>
      </c>
      <c r="N34" s="185">
        <v>1.3193901436526476</v>
      </c>
      <c r="O34" s="101" t="s">
        <v>148</v>
      </c>
      <c r="P34" s="92">
        <v>0.45973999999999998</v>
      </c>
      <c r="Q34" s="94" t="s">
        <v>141</v>
      </c>
      <c r="R34" s="186">
        <v>0.69778301039433865</v>
      </c>
      <c r="S34" s="187">
        <v>0.10859672826494922</v>
      </c>
      <c r="T34" s="188" t="s">
        <v>148</v>
      </c>
      <c r="U34" s="95">
        <v>2.1000000000000001E-4</v>
      </c>
      <c r="V34" s="94" t="s">
        <v>143</v>
      </c>
      <c r="W34" s="189" t="s">
        <v>147</v>
      </c>
      <c r="X34" s="186">
        <v>0.41607620701255887</v>
      </c>
      <c r="Y34" s="185">
        <v>0.62231802003667802</v>
      </c>
      <c r="Z34" s="101" t="s">
        <v>148</v>
      </c>
      <c r="AA34" s="92">
        <v>0.36015999999999998</v>
      </c>
      <c r="AB34" s="94" t="s">
        <v>141</v>
      </c>
    </row>
    <row r="35" spans="1:29" s="73" customFormat="1" ht="22.5" customHeight="1" thickTop="1" x14ac:dyDescent="0.2">
      <c r="A35" s="102" t="s">
        <v>125</v>
      </c>
      <c r="B35" s="103">
        <v>181.49350649350652</v>
      </c>
      <c r="C35" s="190">
        <v>153.51</v>
      </c>
      <c r="D35" s="104"/>
      <c r="E35" s="207" t="s">
        <v>60</v>
      </c>
      <c r="F35" s="208"/>
      <c r="G35" s="103">
        <v>218.02409638554212</v>
      </c>
      <c r="H35" s="190">
        <v>251.20000000000005</v>
      </c>
      <c r="I35" s="104"/>
      <c r="J35" s="207" t="s">
        <v>60</v>
      </c>
      <c r="K35" s="208"/>
      <c r="L35" s="102" t="s">
        <v>125</v>
      </c>
      <c r="M35" s="105">
        <v>206.59932659932664</v>
      </c>
      <c r="N35" s="106">
        <v>214.49</v>
      </c>
      <c r="O35" s="104"/>
      <c r="P35" s="207" t="s">
        <v>60</v>
      </c>
      <c r="Q35" s="208"/>
      <c r="R35" s="105">
        <v>165.625</v>
      </c>
      <c r="S35" s="106">
        <v>165.38999999999993</v>
      </c>
      <c r="T35" s="104"/>
      <c r="U35" s="207" t="s">
        <v>60</v>
      </c>
      <c r="V35" s="208"/>
      <c r="W35" s="102" t="s">
        <v>125</v>
      </c>
      <c r="X35" s="191">
        <v>160.12916483193891</v>
      </c>
      <c r="Y35" s="190">
        <v>155.1</v>
      </c>
      <c r="Z35" s="104"/>
      <c r="AA35" s="207" t="s">
        <v>60</v>
      </c>
      <c r="AB35" s="208"/>
    </row>
    <row r="36" spans="1:29" x14ac:dyDescent="0.2">
      <c r="A36" s="107"/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Y36" s="107"/>
      <c r="Z36" s="107"/>
      <c r="AA36" s="107"/>
      <c r="AB36" s="107"/>
    </row>
    <row r="37" spans="1:29" x14ac:dyDescent="0.2">
      <c r="A37" s="26" t="s">
        <v>129</v>
      </c>
      <c r="D37" s="108"/>
      <c r="E37" s="108"/>
      <c r="F37" s="74" t="s">
        <v>130</v>
      </c>
      <c r="I37" s="108"/>
      <c r="J37" s="108"/>
      <c r="K37" s="108"/>
      <c r="L37" s="109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9"/>
      <c r="Y37" s="110"/>
      <c r="Z37" s="108"/>
      <c r="AA37" s="108"/>
      <c r="AB37" s="108"/>
      <c r="AC37" s="111"/>
    </row>
    <row r="38" spans="1:29" x14ac:dyDescent="0.2">
      <c r="A38" s="197" t="s">
        <v>37</v>
      </c>
      <c r="B38" s="199" t="s">
        <v>131</v>
      </c>
      <c r="C38" s="200"/>
      <c r="D38" s="112"/>
      <c r="E38" s="112"/>
      <c r="F38" s="197" t="s">
        <v>37</v>
      </c>
      <c r="G38" s="201" t="s">
        <v>132</v>
      </c>
      <c r="H38" s="202"/>
      <c r="I38" s="112"/>
      <c r="J38" s="112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Y38" s="113"/>
      <c r="Z38" s="112"/>
      <c r="AA38" s="112"/>
      <c r="AB38" s="112"/>
      <c r="AC38" s="111"/>
    </row>
    <row r="39" spans="1:29" ht="22.5" x14ac:dyDescent="0.2">
      <c r="A39" s="198"/>
      <c r="B39" s="75" t="s">
        <v>133</v>
      </c>
      <c r="C39" s="114" t="s">
        <v>134</v>
      </c>
      <c r="D39" s="115"/>
      <c r="E39" s="115"/>
      <c r="F39" s="198"/>
      <c r="G39" s="75" t="s">
        <v>133</v>
      </c>
      <c r="H39" s="114" t="s">
        <v>134</v>
      </c>
      <c r="I39" s="115"/>
      <c r="J39" s="115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Y39" s="113"/>
      <c r="Z39" s="115"/>
      <c r="AA39" s="115"/>
      <c r="AB39" s="115"/>
      <c r="AC39" s="111"/>
    </row>
    <row r="40" spans="1:29" x14ac:dyDescent="0.2">
      <c r="A40" s="116" t="s">
        <v>76</v>
      </c>
      <c r="B40" s="117">
        <v>898</v>
      </c>
      <c r="C40" s="118">
        <v>2772</v>
      </c>
      <c r="D40" s="119"/>
      <c r="E40" s="119"/>
      <c r="F40" s="116" t="s">
        <v>76</v>
      </c>
      <c r="G40" s="120">
        <v>869</v>
      </c>
      <c r="H40" s="121">
        <v>2649</v>
      </c>
      <c r="I40" s="119"/>
      <c r="J40" s="119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Y40" s="113"/>
      <c r="Z40" s="119"/>
      <c r="AA40" s="119"/>
      <c r="AB40" s="122"/>
      <c r="AC40" s="111"/>
    </row>
    <row r="41" spans="1:29" x14ac:dyDescent="0.2">
      <c r="A41" s="123" t="s">
        <v>77</v>
      </c>
      <c r="B41" s="124">
        <v>800</v>
      </c>
      <c r="C41" s="125">
        <v>2075</v>
      </c>
      <c r="D41" s="126"/>
      <c r="E41" s="126"/>
      <c r="F41" s="123" t="s">
        <v>77</v>
      </c>
      <c r="G41" s="127">
        <v>819</v>
      </c>
      <c r="H41" s="128">
        <v>2186</v>
      </c>
      <c r="I41" s="126"/>
      <c r="J41" s="126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Y41" s="113"/>
      <c r="Z41" s="126"/>
      <c r="AA41" s="126"/>
      <c r="AB41" s="126"/>
      <c r="AC41" s="111"/>
    </row>
    <row r="42" spans="1:29" x14ac:dyDescent="0.2">
      <c r="A42" s="129" t="s">
        <v>78</v>
      </c>
      <c r="B42" s="117">
        <v>693</v>
      </c>
      <c r="C42" s="118">
        <v>1782</v>
      </c>
      <c r="D42" s="119"/>
      <c r="E42" s="119"/>
      <c r="F42" s="129" t="s">
        <v>78</v>
      </c>
      <c r="G42" s="120">
        <v>715</v>
      </c>
      <c r="H42" s="121">
        <v>1813</v>
      </c>
      <c r="I42" s="119"/>
      <c r="J42" s="119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Y42" s="113"/>
      <c r="Z42" s="119"/>
      <c r="AA42" s="119"/>
      <c r="AB42" s="119"/>
      <c r="AC42" s="111"/>
    </row>
    <row r="43" spans="1:29" x14ac:dyDescent="0.2">
      <c r="A43" s="123" t="s">
        <v>79</v>
      </c>
      <c r="B43" s="124">
        <v>857</v>
      </c>
      <c r="C43" s="125">
        <v>1664</v>
      </c>
      <c r="D43" s="126"/>
      <c r="E43" s="126"/>
      <c r="F43" s="123" t="s">
        <v>79</v>
      </c>
      <c r="G43" s="127">
        <v>856</v>
      </c>
      <c r="H43" s="128">
        <v>1595</v>
      </c>
      <c r="I43" s="126"/>
      <c r="J43" s="126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Y43" s="113"/>
      <c r="Z43" s="126"/>
      <c r="AA43" s="126"/>
      <c r="AB43" s="126"/>
      <c r="AC43" s="111"/>
    </row>
    <row r="44" spans="1:29" x14ac:dyDescent="0.2">
      <c r="A44" s="129" t="s">
        <v>80</v>
      </c>
      <c r="B44" s="130">
        <v>3929</v>
      </c>
      <c r="C44" s="118">
        <v>6813</v>
      </c>
      <c r="D44" s="119"/>
      <c r="E44" s="119"/>
      <c r="F44" s="129"/>
      <c r="G44" s="131"/>
      <c r="H44" s="121"/>
      <c r="I44" s="119"/>
      <c r="J44" s="119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Y44" s="113"/>
      <c r="Z44" s="119"/>
      <c r="AA44" s="119"/>
      <c r="AB44" s="119"/>
      <c r="AC44" s="111"/>
    </row>
    <row r="45" spans="1:29" x14ac:dyDescent="0.2">
      <c r="A45" s="123"/>
      <c r="B45" s="124"/>
      <c r="C45" s="132"/>
      <c r="D45" s="133"/>
      <c r="E45" s="133"/>
      <c r="F45" s="123" t="s">
        <v>135</v>
      </c>
      <c r="G45" s="134">
        <v>1991</v>
      </c>
      <c r="H45" s="128">
        <v>3398</v>
      </c>
      <c r="I45" s="133"/>
      <c r="J45" s="13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Y45" s="113"/>
      <c r="Z45" s="133"/>
      <c r="AA45" s="133"/>
      <c r="AB45" s="133"/>
      <c r="AC45" s="111"/>
    </row>
    <row r="46" spans="1:29" x14ac:dyDescent="0.2">
      <c r="A46" s="129"/>
      <c r="B46" s="117"/>
      <c r="C46" s="135"/>
      <c r="D46" s="136"/>
      <c r="E46" s="136"/>
      <c r="F46" s="129" t="s">
        <v>136</v>
      </c>
      <c r="G46" s="131">
        <v>1775</v>
      </c>
      <c r="H46" s="121">
        <v>3605</v>
      </c>
      <c r="I46" s="136"/>
      <c r="J46" s="136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Y46" s="113"/>
      <c r="Z46" s="136"/>
      <c r="AA46" s="136"/>
      <c r="AB46" s="136"/>
      <c r="AC46" s="111"/>
    </row>
    <row r="47" spans="1:29" x14ac:dyDescent="0.2">
      <c r="A47" s="137" t="s">
        <v>137</v>
      </c>
      <c r="B47" s="138">
        <f>SUM(B40:B46)</f>
        <v>7177</v>
      </c>
      <c r="C47" s="139">
        <f>SUM(C40:C46)</f>
        <v>15106</v>
      </c>
      <c r="D47" s="126"/>
      <c r="E47" s="126"/>
      <c r="F47" s="140"/>
      <c r="G47" s="141">
        <f>SUM(G40:G46)</f>
        <v>7025</v>
      </c>
      <c r="H47" s="142">
        <f>SUM(H40:H46)</f>
        <v>15246</v>
      </c>
      <c r="I47" s="126"/>
      <c r="J47" s="126"/>
      <c r="K47" s="126"/>
      <c r="L47" s="143"/>
      <c r="M47" s="108"/>
      <c r="N47" s="108"/>
      <c r="O47" s="126"/>
      <c r="P47" s="126"/>
      <c r="Q47" s="126"/>
      <c r="R47" s="108"/>
      <c r="S47" s="108"/>
      <c r="T47" s="126"/>
      <c r="U47" s="126"/>
      <c r="V47" s="126"/>
      <c r="W47" s="143"/>
      <c r="Y47" s="108"/>
      <c r="Z47" s="126"/>
      <c r="AA47" s="126"/>
      <c r="AB47" s="126"/>
      <c r="AC47" s="111"/>
    </row>
    <row r="48" spans="1:29" x14ac:dyDescent="0.2">
      <c r="D48" s="108"/>
      <c r="E48" s="108"/>
      <c r="F48" s="86"/>
      <c r="I48" s="108"/>
      <c r="J48" s="108"/>
      <c r="K48" s="108"/>
      <c r="L48" s="144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44"/>
      <c r="Y48" s="108"/>
      <c r="Z48" s="108"/>
      <c r="AA48" s="108"/>
      <c r="AB48" s="108"/>
      <c r="AC48" s="111"/>
    </row>
    <row r="49" spans="1:29" x14ac:dyDescent="0.2">
      <c r="A49" s="144"/>
      <c r="B49" s="108"/>
      <c r="C49" s="108"/>
      <c r="D49" s="108"/>
      <c r="E49" s="108"/>
      <c r="I49" s="110"/>
      <c r="J49" s="110"/>
      <c r="K49" s="110"/>
      <c r="L49" s="144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44"/>
      <c r="Y49" s="108"/>
      <c r="Z49" s="110"/>
      <c r="AA49" s="110"/>
      <c r="AB49" s="110"/>
      <c r="AC49" s="111"/>
    </row>
    <row r="50" spans="1:29" x14ac:dyDescent="0.2">
      <c r="A50" s="74"/>
      <c r="B50" s="108"/>
      <c r="C50" s="108"/>
      <c r="D50" s="108"/>
      <c r="E50" s="108"/>
      <c r="I50" s="110"/>
      <c r="J50" s="110"/>
      <c r="K50" s="110"/>
      <c r="L50" s="74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74"/>
      <c r="Y50" s="108"/>
      <c r="Z50" s="110"/>
      <c r="AA50" s="110"/>
      <c r="AB50" s="110"/>
      <c r="AC50" s="111"/>
    </row>
    <row r="51" spans="1:29" x14ac:dyDescent="0.2">
      <c r="A51" s="113"/>
      <c r="B51" s="203"/>
      <c r="C51" s="203"/>
      <c r="D51" s="108"/>
      <c r="E51" s="108"/>
      <c r="I51" s="110"/>
      <c r="J51" s="110"/>
      <c r="K51" s="110"/>
      <c r="L51" s="113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3"/>
      <c r="Y51" s="110"/>
      <c r="Z51" s="110"/>
      <c r="AA51" s="110"/>
      <c r="AB51" s="110"/>
      <c r="AC51" s="111"/>
    </row>
    <row r="52" spans="1:29" x14ac:dyDescent="0.2">
      <c r="A52" s="113"/>
      <c r="B52" s="115"/>
      <c r="C52" s="115"/>
      <c r="D52" s="108"/>
      <c r="E52" s="108"/>
      <c r="L52" s="113"/>
      <c r="W52" s="113"/>
    </row>
    <row r="53" spans="1:29" x14ac:dyDescent="0.2">
      <c r="A53" s="145"/>
      <c r="B53" s="146"/>
      <c r="C53" s="147"/>
      <c r="D53" s="108"/>
      <c r="E53" s="108"/>
      <c r="L53" s="145"/>
      <c r="W53" s="145"/>
    </row>
    <row r="54" spans="1:29" x14ac:dyDescent="0.2">
      <c r="A54" s="143"/>
      <c r="B54" s="148"/>
      <c r="C54" s="149"/>
      <c r="D54" s="108"/>
      <c r="E54" s="108"/>
      <c r="L54" s="143"/>
      <c r="W54" s="143"/>
    </row>
    <row r="55" spans="1:29" x14ac:dyDescent="0.2">
      <c r="A55" s="150"/>
      <c r="B55" s="146"/>
      <c r="C55" s="147"/>
      <c r="D55" s="108"/>
      <c r="E55" s="108"/>
      <c r="L55" s="150"/>
      <c r="W55" s="150"/>
    </row>
    <row r="56" spans="1:29" x14ac:dyDescent="0.2">
      <c r="A56" s="143"/>
      <c r="B56" s="148"/>
      <c r="C56" s="149"/>
      <c r="D56" s="108"/>
      <c r="E56" s="108"/>
      <c r="L56" s="143"/>
      <c r="W56" s="143"/>
    </row>
    <row r="57" spans="1:29" x14ac:dyDescent="0.2">
      <c r="A57" s="150"/>
      <c r="B57" s="147"/>
      <c r="C57" s="147"/>
      <c r="D57" s="108"/>
      <c r="E57" s="108"/>
      <c r="L57" s="150"/>
      <c r="W57" s="150"/>
    </row>
    <row r="58" spans="1:29" x14ac:dyDescent="0.2">
      <c r="A58" s="143"/>
      <c r="B58" s="149"/>
      <c r="C58" s="149"/>
      <c r="D58" s="108"/>
      <c r="E58" s="108"/>
      <c r="L58" s="143"/>
      <c r="W58" s="143"/>
    </row>
    <row r="59" spans="1:29" x14ac:dyDescent="0.2">
      <c r="A59" s="150"/>
      <c r="B59" s="147"/>
      <c r="C59" s="147"/>
      <c r="D59" s="108"/>
      <c r="E59" s="108"/>
      <c r="L59" s="150"/>
      <c r="W59" s="150"/>
    </row>
    <row r="60" spans="1:29" x14ac:dyDescent="0.2">
      <c r="A60" s="148"/>
      <c r="B60" s="149"/>
      <c r="C60" s="149"/>
      <c r="D60" s="108"/>
      <c r="E60" s="108"/>
      <c r="L60" s="148"/>
      <c r="W60" s="148"/>
    </row>
    <row r="61" spans="1:29" x14ac:dyDescent="0.2">
      <c r="A61" s="144"/>
      <c r="B61" s="108"/>
      <c r="C61" s="108"/>
      <c r="D61" s="108"/>
      <c r="E61" s="108"/>
      <c r="L61" s="144"/>
      <c r="W61" s="144"/>
    </row>
    <row r="62" spans="1:29" x14ac:dyDescent="0.2">
      <c r="A62" s="144"/>
      <c r="B62" s="108"/>
      <c r="C62" s="108"/>
      <c r="D62" s="108"/>
      <c r="E62" s="108"/>
      <c r="L62" s="144"/>
      <c r="W62" s="144"/>
    </row>
    <row r="63" spans="1:29" x14ac:dyDescent="0.2">
      <c r="A63" s="144"/>
      <c r="B63" s="108"/>
      <c r="C63" s="108"/>
      <c r="D63" s="108"/>
      <c r="E63" s="108"/>
      <c r="L63" s="144"/>
      <c r="W63" s="144"/>
    </row>
  </sheetData>
  <mergeCells count="15">
    <mergeCell ref="E35:F35"/>
    <mergeCell ref="J35:K35"/>
    <mergeCell ref="P35:Q35"/>
    <mergeCell ref="U35:V35"/>
    <mergeCell ref="AA35:AB35"/>
    <mergeCell ref="B3:F3"/>
    <mergeCell ref="G3:K3"/>
    <mergeCell ref="M3:Q3"/>
    <mergeCell ref="R3:V3"/>
    <mergeCell ref="W3:AB3"/>
    <mergeCell ref="A38:A39"/>
    <mergeCell ref="B38:C38"/>
    <mergeCell ref="F38:F39"/>
    <mergeCell ref="G38:H38"/>
    <mergeCell ref="B51:C51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&amp;RLiite 5.&amp;P</oddHeader>
  </headerFooter>
  <colBreaks count="2" manualBreakCount="2">
    <brk id="11" max="47" man="1"/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7" zoomScaleNormal="100" workbookViewId="0">
      <selection activeCell="H76" sqref="H76"/>
    </sheetView>
  </sheetViews>
  <sheetFormatPr defaultRowHeight="12.75" x14ac:dyDescent="0.2"/>
  <cols>
    <col min="1" max="1" width="30.85546875" bestFit="1" customWidth="1"/>
    <col min="2" max="2" width="12" style="1" bestFit="1" customWidth="1"/>
    <col min="3" max="4" width="12" style="1" customWidth="1"/>
    <col min="5" max="5" width="12.140625" customWidth="1"/>
    <col min="6" max="6" width="11.7109375" style="46" customWidth="1"/>
    <col min="7" max="16384" width="9.140625" style="46"/>
  </cols>
  <sheetData>
    <row r="1" spans="1:6" ht="12.75" customHeight="1" x14ac:dyDescent="0.2">
      <c r="A1" s="209" t="s">
        <v>149</v>
      </c>
      <c r="B1" s="209"/>
      <c r="C1" s="209"/>
      <c r="D1" s="209"/>
      <c r="E1" s="209"/>
      <c r="F1" s="151"/>
    </row>
    <row r="2" spans="1:6" x14ac:dyDescent="0.2">
      <c r="A2" s="209"/>
      <c r="B2" s="209"/>
      <c r="C2" s="209"/>
      <c r="D2" s="209"/>
      <c r="E2" s="209"/>
      <c r="F2" s="151"/>
    </row>
    <row r="4" spans="1:6" ht="24.75" customHeight="1" x14ac:dyDescent="0.2">
      <c r="A4" s="47"/>
      <c r="B4" s="204" t="s">
        <v>113</v>
      </c>
      <c r="C4" s="205"/>
      <c r="D4" s="205"/>
      <c r="E4" s="206"/>
      <c r="F4" s="48"/>
    </row>
    <row r="5" spans="1:6" ht="20.25" customHeight="1" x14ac:dyDescent="0.2">
      <c r="A5" s="49" t="s">
        <v>114</v>
      </c>
      <c r="B5" s="50" t="s">
        <v>115</v>
      </c>
      <c r="C5" s="51" t="s">
        <v>116</v>
      </c>
      <c r="D5" s="52" t="s">
        <v>117</v>
      </c>
      <c r="E5" s="53" t="s">
        <v>118</v>
      </c>
      <c r="F5" s="55"/>
    </row>
    <row r="6" spans="1:6" x14ac:dyDescent="0.2">
      <c r="A6" s="56" t="s">
        <v>119</v>
      </c>
      <c r="B6" s="57">
        <v>44.473662729616954</v>
      </c>
      <c r="C6" s="58">
        <v>42.045514189355046</v>
      </c>
      <c r="D6" s="57">
        <f t="shared" ref="D6:D36" si="0">B6-C6</f>
        <v>2.4281485402619083</v>
      </c>
      <c r="E6" s="59">
        <f t="shared" ref="E6:E36" si="1">D6/C6</f>
        <v>5.7750477954118098E-2</v>
      </c>
      <c r="F6" s="54"/>
    </row>
    <row r="7" spans="1:6" x14ac:dyDescent="0.2">
      <c r="A7" s="56" t="s">
        <v>120</v>
      </c>
      <c r="B7" s="57">
        <v>12.182724692008113</v>
      </c>
      <c r="C7" s="58">
        <v>13.84504334774825</v>
      </c>
      <c r="D7" s="57">
        <f t="shared" si="0"/>
        <v>-1.6623186557401368</v>
      </c>
      <c r="E7" s="59">
        <f t="shared" si="1"/>
        <v>-0.12006597697005372</v>
      </c>
      <c r="F7" s="54"/>
    </row>
    <row r="8" spans="1:6" x14ac:dyDescent="0.2">
      <c r="A8" s="56" t="s">
        <v>121</v>
      </c>
      <c r="B8" s="57">
        <v>4.6461458724330411</v>
      </c>
      <c r="C8" s="58">
        <v>5.4177955014618782</v>
      </c>
      <c r="D8" s="57">
        <f t="shared" si="0"/>
        <v>-0.77164962902883705</v>
      </c>
      <c r="E8" s="59">
        <f t="shared" si="1"/>
        <v>-0.14242871086969297</v>
      </c>
      <c r="F8" s="54"/>
    </row>
    <row r="9" spans="1:6" x14ac:dyDescent="0.2">
      <c r="A9" s="56" t="s">
        <v>8</v>
      </c>
      <c r="B9" s="57">
        <v>8.1380442478976249</v>
      </c>
      <c r="C9" s="58">
        <v>5.190072276694627</v>
      </c>
      <c r="D9" s="57">
        <f t="shared" si="0"/>
        <v>2.9479719712029979</v>
      </c>
      <c r="E9" s="59">
        <f t="shared" si="1"/>
        <v>0.56800210363938453</v>
      </c>
      <c r="F9" s="54"/>
    </row>
    <row r="10" spans="1:6" x14ac:dyDescent="0.2">
      <c r="A10" s="56" t="s">
        <v>9</v>
      </c>
      <c r="B10" s="57">
        <v>11.354318642424243</v>
      </c>
      <c r="C10" s="58">
        <v>12.484721275911614</v>
      </c>
      <c r="D10" s="57">
        <f t="shared" si="0"/>
        <v>-1.1304026334873711</v>
      </c>
      <c r="E10" s="59">
        <f t="shared" si="1"/>
        <v>-9.054288105481402E-2</v>
      </c>
      <c r="F10" s="54"/>
    </row>
    <row r="11" spans="1:6" x14ac:dyDescent="0.2">
      <c r="A11" s="56" t="s">
        <v>10</v>
      </c>
      <c r="B11" s="57">
        <v>2.2366909364355507</v>
      </c>
      <c r="C11" s="58">
        <v>2.9091550522715703</v>
      </c>
      <c r="D11" s="57">
        <f t="shared" si="0"/>
        <v>-0.67246411583601962</v>
      </c>
      <c r="E11" s="59">
        <f t="shared" si="1"/>
        <v>-0.23115444304384397</v>
      </c>
      <c r="F11" s="54"/>
    </row>
    <row r="12" spans="1:6" x14ac:dyDescent="0.2">
      <c r="A12" s="56" t="s">
        <v>11</v>
      </c>
      <c r="B12" s="57">
        <v>11.934450701903877</v>
      </c>
      <c r="C12" s="58">
        <v>11.657812299041492</v>
      </c>
      <c r="D12" s="57">
        <f t="shared" si="0"/>
        <v>0.27663840286238539</v>
      </c>
      <c r="E12" s="59">
        <f t="shared" si="1"/>
        <v>2.3729872789694056E-2</v>
      </c>
      <c r="F12" s="54"/>
    </row>
    <row r="13" spans="1:6" x14ac:dyDescent="0.2">
      <c r="A13" s="56" t="s">
        <v>12</v>
      </c>
      <c r="B13" s="57">
        <v>0.91690084237256719</v>
      </c>
      <c r="C13" s="58">
        <v>0.74142812210176212</v>
      </c>
      <c r="D13" s="57">
        <f t="shared" si="0"/>
        <v>0.17547272027080507</v>
      </c>
      <c r="E13" s="59">
        <f t="shared" si="1"/>
        <v>0.23666855227096603</v>
      </c>
      <c r="F13" s="54"/>
    </row>
    <row r="14" spans="1:6" x14ac:dyDescent="0.2">
      <c r="A14" s="56" t="s">
        <v>13</v>
      </c>
      <c r="B14" s="57">
        <v>3.781044860051689</v>
      </c>
      <c r="C14" s="58">
        <v>1.1411724367839238</v>
      </c>
      <c r="D14" s="57">
        <f t="shared" si="0"/>
        <v>2.6398724232677653</v>
      </c>
      <c r="E14" s="59">
        <f t="shared" si="1"/>
        <v>2.3132984448060361</v>
      </c>
      <c r="F14" s="54"/>
    </row>
    <row r="15" spans="1:6" x14ac:dyDescent="0.2">
      <c r="A15" s="56" t="s">
        <v>14</v>
      </c>
      <c r="B15" s="57">
        <v>13.787139522164624</v>
      </c>
      <c r="C15" s="58">
        <v>10.735692248072059</v>
      </c>
      <c r="D15" s="57">
        <f t="shared" si="0"/>
        <v>3.0514472740925651</v>
      </c>
      <c r="E15" s="59">
        <f t="shared" si="1"/>
        <v>0.28423386248246368</v>
      </c>
      <c r="F15" s="54"/>
    </row>
    <row r="16" spans="1:6" x14ac:dyDescent="0.2">
      <c r="A16" s="56" t="s">
        <v>15</v>
      </c>
      <c r="B16" s="57">
        <v>16.893673271646378</v>
      </c>
      <c r="C16" s="58">
        <v>14.020306519592888</v>
      </c>
      <c r="D16" s="57">
        <f t="shared" si="0"/>
        <v>2.8733667520534905</v>
      </c>
      <c r="E16" s="59">
        <f t="shared" si="1"/>
        <v>0.20494321918269484</v>
      </c>
      <c r="F16" s="54"/>
    </row>
    <row r="17" spans="1:6" x14ac:dyDescent="0.2">
      <c r="A17" s="56" t="s">
        <v>16</v>
      </c>
      <c r="B17" s="57">
        <v>1.1053106249230331</v>
      </c>
      <c r="C17" s="58">
        <v>0.77214613754057704</v>
      </c>
      <c r="D17" s="57">
        <f t="shared" si="0"/>
        <v>0.33316448738245608</v>
      </c>
      <c r="E17" s="59">
        <f t="shared" si="1"/>
        <v>0.4314785390802372</v>
      </c>
      <c r="F17" s="54"/>
    </row>
    <row r="18" spans="1:6" x14ac:dyDescent="0.2">
      <c r="A18" s="56" t="s">
        <v>17</v>
      </c>
      <c r="B18" s="57">
        <v>1.0195168751014234</v>
      </c>
      <c r="C18" s="58">
        <v>1.4914689994289183</v>
      </c>
      <c r="D18" s="57">
        <f t="shared" si="0"/>
        <v>-0.47195212432749489</v>
      </c>
      <c r="E18" s="59">
        <f t="shared" si="1"/>
        <v>-0.31643441768364261</v>
      </c>
      <c r="F18" s="54"/>
    </row>
    <row r="19" spans="1:6" x14ac:dyDescent="0.2">
      <c r="A19" s="56" t="s">
        <v>18</v>
      </c>
      <c r="B19" s="57">
        <v>2.7946360653602573</v>
      </c>
      <c r="C19" s="58">
        <v>4.5830674948948857</v>
      </c>
      <c r="D19" s="57">
        <f t="shared" si="0"/>
        <v>-1.7884314295346284</v>
      </c>
      <c r="E19" s="59">
        <f t="shared" si="1"/>
        <v>-0.39022585452358621</v>
      </c>
      <c r="F19" s="54"/>
    </row>
    <row r="20" spans="1:6" x14ac:dyDescent="0.2">
      <c r="A20" s="56" t="s">
        <v>19</v>
      </c>
      <c r="B20" s="57">
        <v>0.29900732787468753</v>
      </c>
      <c r="C20" s="58">
        <v>0.21425197910323965</v>
      </c>
      <c r="D20" s="57">
        <f t="shared" si="0"/>
        <v>8.4755348771447886E-2</v>
      </c>
      <c r="E20" s="59">
        <f t="shared" si="1"/>
        <v>0.3955872385692531</v>
      </c>
      <c r="F20" s="54"/>
    </row>
    <row r="21" spans="1:6" x14ac:dyDescent="0.2">
      <c r="A21" s="56" t="s">
        <v>20</v>
      </c>
      <c r="B21" s="57">
        <v>1.2368703350635288</v>
      </c>
      <c r="C21" s="58">
        <v>0.7810418985206371</v>
      </c>
      <c r="D21" s="57">
        <f t="shared" si="0"/>
        <v>0.45582843654289174</v>
      </c>
      <c r="E21" s="59">
        <f t="shared" si="1"/>
        <v>0.58361585646848313</v>
      </c>
      <c r="F21" s="54"/>
    </row>
    <row r="22" spans="1:6" x14ac:dyDescent="0.2">
      <c r="A22" s="56" t="s">
        <v>21</v>
      </c>
      <c r="B22" s="57">
        <v>2.2979053195430175</v>
      </c>
      <c r="C22" s="58">
        <v>2.0812977257557375</v>
      </c>
      <c r="D22" s="57">
        <f t="shared" si="0"/>
        <v>0.21660759378728001</v>
      </c>
      <c r="E22" s="59">
        <f t="shared" si="1"/>
        <v>0.10407333420240389</v>
      </c>
      <c r="F22" s="54"/>
    </row>
    <row r="23" spans="1:6" x14ac:dyDescent="0.2">
      <c r="A23" s="56" t="s">
        <v>22</v>
      </c>
      <c r="B23" s="57">
        <v>1.7615283378186695</v>
      </c>
      <c r="C23" s="58">
        <v>2.554715359674693</v>
      </c>
      <c r="D23" s="57">
        <f t="shared" si="0"/>
        <v>-0.79318702185602352</v>
      </c>
      <c r="E23" s="59">
        <f t="shared" si="1"/>
        <v>-0.31047960738648578</v>
      </c>
      <c r="F23" s="54"/>
    </row>
    <row r="24" spans="1:6" x14ac:dyDescent="0.2">
      <c r="A24" s="56" t="s">
        <v>122</v>
      </c>
      <c r="B24" s="57">
        <v>1.5333045901678235</v>
      </c>
      <c r="C24" s="58">
        <v>1.3248853548487296</v>
      </c>
      <c r="D24" s="57">
        <f t="shared" si="0"/>
        <v>0.2084192353190939</v>
      </c>
      <c r="E24" s="59">
        <f t="shared" si="1"/>
        <v>0.15731114738066557</v>
      </c>
      <c r="F24" s="54"/>
    </row>
    <row r="25" spans="1:6" x14ac:dyDescent="0.2">
      <c r="A25" s="56" t="s">
        <v>123</v>
      </c>
      <c r="B25" s="57">
        <v>0</v>
      </c>
      <c r="C25" s="58">
        <v>5.6188155709751652E-4</v>
      </c>
      <c r="D25" s="57">
        <f t="shared" si="0"/>
        <v>-5.6188155709751652E-4</v>
      </c>
      <c r="E25" s="59">
        <f t="shared" si="1"/>
        <v>-1</v>
      </c>
      <c r="F25" s="54"/>
    </row>
    <row r="26" spans="1:6" x14ac:dyDescent="0.2">
      <c r="A26" s="56" t="s">
        <v>25</v>
      </c>
      <c r="B26" s="57">
        <v>3.0303107260621824</v>
      </c>
      <c r="C26" s="58">
        <v>3.5081472509047003</v>
      </c>
      <c r="D26" s="57">
        <f t="shared" si="0"/>
        <v>-0.47783652484251782</v>
      </c>
      <c r="E26" s="59">
        <f t="shared" si="1"/>
        <v>-0.13620765910532709</v>
      </c>
      <c r="F26" s="54"/>
    </row>
    <row r="27" spans="1:6" x14ac:dyDescent="0.2">
      <c r="A27" s="56" t="s">
        <v>26</v>
      </c>
      <c r="B27" s="57">
        <v>0.33463930279039533</v>
      </c>
      <c r="C27" s="58">
        <v>0.28433984539147472</v>
      </c>
      <c r="D27" s="57">
        <f t="shared" si="0"/>
        <v>5.0299457398920611E-2</v>
      </c>
      <c r="E27" s="59">
        <f t="shared" si="1"/>
        <v>0.17689908120217585</v>
      </c>
      <c r="F27" s="54"/>
    </row>
    <row r="28" spans="1:6" x14ac:dyDescent="0.2">
      <c r="A28" s="56" t="s">
        <v>27</v>
      </c>
      <c r="B28" s="57">
        <v>3.846890142503911</v>
      </c>
      <c r="C28" s="58">
        <v>3.6208482165896032</v>
      </c>
      <c r="D28" s="57">
        <f t="shared" si="0"/>
        <v>0.22604192591430783</v>
      </c>
      <c r="E28" s="59">
        <f t="shared" si="1"/>
        <v>6.2427893242984846E-2</v>
      </c>
      <c r="F28" s="54"/>
    </row>
    <row r="29" spans="1:6" x14ac:dyDescent="0.2">
      <c r="A29" s="56" t="s">
        <v>28</v>
      </c>
      <c r="B29" s="57">
        <v>6.3378539023815446</v>
      </c>
      <c r="C29" s="58">
        <v>5.3140395029482255</v>
      </c>
      <c r="D29" s="57">
        <f t="shared" si="0"/>
        <v>1.0238143994333191</v>
      </c>
      <c r="E29" s="59">
        <f t="shared" si="1"/>
        <v>0.19266217326109591</v>
      </c>
      <c r="F29" s="54"/>
    </row>
    <row r="30" spans="1:6" x14ac:dyDescent="0.2">
      <c r="A30" s="56" t="s">
        <v>29</v>
      </c>
      <c r="B30" s="57">
        <v>12.514309838222092</v>
      </c>
      <c r="C30" s="58">
        <v>10.640605504171621</v>
      </c>
      <c r="D30" s="57">
        <f t="shared" si="0"/>
        <v>1.8737043340504709</v>
      </c>
      <c r="E30" s="59">
        <f t="shared" si="1"/>
        <v>0.17609001041490449</v>
      </c>
      <c r="F30" s="54"/>
    </row>
    <row r="31" spans="1:6" x14ac:dyDescent="0.2">
      <c r="A31" s="56" t="s">
        <v>30</v>
      </c>
      <c r="B31" s="57">
        <v>1.4406421298535388</v>
      </c>
      <c r="C31" s="58">
        <v>0.96961653168759998</v>
      </c>
      <c r="D31" s="57">
        <f t="shared" si="0"/>
        <v>0.47102559816593881</v>
      </c>
      <c r="E31" s="59">
        <f t="shared" si="1"/>
        <v>0.48578544483573038</v>
      </c>
      <c r="F31" s="54"/>
    </row>
    <row r="32" spans="1:6" x14ac:dyDescent="0.2">
      <c r="A32" s="56" t="s">
        <v>31</v>
      </c>
      <c r="B32" s="57">
        <v>3.3386879975632562</v>
      </c>
      <c r="C32" s="58">
        <v>2.5774709993617244</v>
      </c>
      <c r="D32" s="57">
        <f t="shared" si="0"/>
        <v>0.76121699820153177</v>
      </c>
      <c r="E32" s="59">
        <f t="shared" si="1"/>
        <v>0.29533484504385765</v>
      </c>
      <c r="F32" s="54"/>
    </row>
    <row r="33" spans="1:6" x14ac:dyDescent="0.2">
      <c r="A33" s="56" t="s">
        <v>32</v>
      </c>
      <c r="B33" s="57">
        <v>1.8183617229004976</v>
      </c>
      <c r="C33" s="58">
        <v>2.5528459419944984</v>
      </c>
      <c r="D33" s="57">
        <f t="shared" si="0"/>
        <v>-0.73448421909400086</v>
      </c>
      <c r="E33" s="59">
        <f t="shared" si="1"/>
        <v>-0.28771192456688549</v>
      </c>
      <c r="F33" s="54"/>
    </row>
    <row r="34" spans="1:6" x14ac:dyDescent="0.2">
      <c r="A34" s="56" t="s">
        <v>124</v>
      </c>
      <c r="B34" s="57">
        <v>0.34387757093031318</v>
      </c>
      <c r="C34" s="58">
        <v>0.62676567002270323</v>
      </c>
      <c r="D34" s="57">
        <f t="shared" si="0"/>
        <v>-0.28288809909239004</v>
      </c>
      <c r="E34" s="59">
        <f t="shared" si="1"/>
        <v>-0.45134587394064363</v>
      </c>
      <c r="F34" s="54"/>
    </row>
    <row r="35" spans="1:6" ht="13.5" thickBot="1" x14ac:dyDescent="0.25">
      <c r="A35" s="60" t="s">
        <v>147</v>
      </c>
      <c r="B35" s="61">
        <v>0.57003914381189635</v>
      </c>
      <c r="C35" s="62">
        <v>0.4567410033504663</v>
      </c>
      <c r="D35" s="61">
        <f t="shared" si="0"/>
        <v>0.11329814046143005</v>
      </c>
      <c r="E35" s="63">
        <f t="shared" si="1"/>
        <v>0.24805773869725065</v>
      </c>
      <c r="F35" s="54"/>
    </row>
    <row r="36" spans="1:6" ht="13.5" thickTop="1" x14ac:dyDescent="0.2">
      <c r="A36" s="64" t="s">
        <v>125</v>
      </c>
      <c r="B36" s="65">
        <v>175.96848827182677</v>
      </c>
      <c r="C36" s="66">
        <v>164.54357056678225</v>
      </c>
      <c r="D36" s="67">
        <f t="shared" si="0"/>
        <v>11.424917705044521</v>
      </c>
      <c r="E36" s="68">
        <f t="shared" si="1"/>
        <v>6.9433996513449683E-2</v>
      </c>
      <c r="F36" s="54"/>
    </row>
    <row r="37" spans="1:6" x14ac:dyDescent="0.2">
      <c r="B37" s="55"/>
      <c r="D37" s="55"/>
      <c r="E37" s="46"/>
      <c r="F37" s="54"/>
    </row>
    <row r="38" spans="1:6" x14ac:dyDescent="0.2">
      <c r="A38" s="47"/>
      <c r="B38" s="205" t="s">
        <v>113</v>
      </c>
      <c r="C38" s="205"/>
      <c r="D38" s="205"/>
      <c r="E38" s="206"/>
      <c r="F38" s="54"/>
    </row>
    <row r="39" spans="1:6" x14ac:dyDescent="0.2">
      <c r="A39" s="49" t="s">
        <v>114</v>
      </c>
      <c r="B39" s="69" t="s">
        <v>115</v>
      </c>
      <c r="C39" s="152" t="s">
        <v>116</v>
      </c>
      <c r="D39" s="153" t="s">
        <v>117</v>
      </c>
      <c r="E39" s="154" t="s">
        <v>118</v>
      </c>
      <c r="F39" s="54"/>
    </row>
    <row r="40" spans="1:6" x14ac:dyDescent="0.2">
      <c r="A40" s="155" t="s">
        <v>150</v>
      </c>
      <c r="B40" s="156">
        <f>B6</f>
        <v>44.473662729616954</v>
      </c>
      <c r="C40" s="156">
        <f>C6</f>
        <v>42.045514189355046</v>
      </c>
      <c r="D40" s="57">
        <f>B40-C40</f>
        <v>2.4281485402619083</v>
      </c>
      <c r="E40" s="59">
        <f>D40/C40</f>
        <v>5.7750477954118098E-2</v>
      </c>
      <c r="F40" s="157"/>
    </row>
    <row r="41" spans="1:6" x14ac:dyDescent="0.2">
      <c r="A41" s="155" t="s">
        <v>151</v>
      </c>
      <c r="B41" s="156">
        <f>SUM(B7:B9)</f>
        <v>24.966914812338779</v>
      </c>
      <c r="C41" s="156">
        <f>SUM(C7:C9)</f>
        <v>24.452911125904755</v>
      </c>
      <c r="D41" s="57">
        <f t="shared" ref="D41:D56" si="2">B41-C41</f>
        <v>0.51400368643402317</v>
      </c>
      <c r="E41" s="59">
        <f t="shared" ref="E41:E47" si="3">D41/C41</f>
        <v>2.1020142910080818E-2</v>
      </c>
      <c r="F41" s="157"/>
    </row>
    <row r="42" spans="1:6" x14ac:dyDescent="0.2">
      <c r="A42" s="155" t="s">
        <v>9</v>
      </c>
      <c r="B42" s="156">
        <f>B10</f>
        <v>11.354318642424243</v>
      </c>
      <c r="C42" s="156">
        <f>C10</f>
        <v>12.484721275911614</v>
      </c>
      <c r="D42" s="57">
        <f t="shared" si="2"/>
        <v>-1.1304026334873711</v>
      </c>
      <c r="E42" s="59">
        <f t="shared" si="3"/>
        <v>-9.054288105481402E-2</v>
      </c>
      <c r="F42" s="157"/>
    </row>
    <row r="43" spans="1:6" x14ac:dyDescent="0.2">
      <c r="A43" s="155" t="s">
        <v>152</v>
      </c>
      <c r="B43" s="156">
        <f>SUM(B11:B13)</f>
        <v>15.088042480711994</v>
      </c>
      <c r="C43" s="156">
        <f>SUM(C11:C13)</f>
        <v>15.308395473414825</v>
      </c>
      <c r="D43" s="57">
        <f t="shared" si="2"/>
        <v>-0.22035299270283026</v>
      </c>
      <c r="E43" s="59">
        <f t="shared" si="3"/>
        <v>-1.4394257914587073E-2</v>
      </c>
      <c r="F43" s="157"/>
    </row>
    <row r="44" spans="1:6" x14ac:dyDescent="0.2">
      <c r="A44" s="155" t="s">
        <v>13</v>
      </c>
      <c r="B44" s="156">
        <f>B14</f>
        <v>3.781044860051689</v>
      </c>
      <c r="C44" s="156">
        <f>C14</f>
        <v>1.1411724367839238</v>
      </c>
      <c r="D44" s="57">
        <f t="shared" si="2"/>
        <v>2.6398724232677653</v>
      </c>
      <c r="E44" s="59">
        <f t="shared" si="3"/>
        <v>2.3132984448060361</v>
      </c>
      <c r="F44" s="157"/>
    </row>
    <row r="45" spans="1:6" x14ac:dyDescent="0.2">
      <c r="A45" s="155" t="s">
        <v>153</v>
      </c>
      <c r="B45" s="156">
        <f>SUM(B15:B17)</f>
        <v>31.786123418734032</v>
      </c>
      <c r="C45" s="156">
        <f>SUM(C15:C17)</f>
        <v>25.528144905205526</v>
      </c>
      <c r="D45" s="57">
        <f t="shared" si="2"/>
        <v>6.2579785135285064</v>
      </c>
      <c r="E45" s="59">
        <f t="shared" si="3"/>
        <v>0.24514035535157205</v>
      </c>
      <c r="F45" s="157"/>
    </row>
    <row r="46" spans="1:6" x14ac:dyDescent="0.2">
      <c r="A46" s="155" t="s">
        <v>154</v>
      </c>
      <c r="B46" s="156">
        <f>SUM(B18:B20)</f>
        <v>4.1131602683363688</v>
      </c>
      <c r="C46" s="156">
        <f>SUM(C18:C20)</f>
        <v>6.2887884734270436</v>
      </c>
      <c r="D46" s="57">
        <f t="shared" si="2"/>
        <v>-2.1756282050906748</v>
      </c>
      <c r="E46" s="59">
        <f t="shared" si="3"/>
        <v>-0.34595347168754065</v>
      </c>
      <c r="F46" s="157"/>
    </row>
    <row r="47" spans="1:6" x14ac:dyDescent="0.2">
      <c r="A47" s="155" t="s">
        <v>155</v>
      </c>
      <c r="B47" s="156">
        <f>SUM(B21:B23)</f>
        <v>5.2963039924252158</v>
      </c>
      <c r="C47" s="156">
        <f>SUM(C21:C23)</f>
        <v>5.4170549839510675</v>
      </c>
      <c r="D47" s="57">
        <f t="shared" si="2"/>
        <v>-0.12075099152585178</v>
      </c>
      <c r="E47" s="59">
        <f t="shared" si="3"/>
        <v>-2.2290892723739526E-2</v>
      </c>
      <c r="F47" s="157"/>
    </row>
    <row r="48" spans="1:6" x14ac:dyDescent="0.2">
      <c r="A48" s="155" t="s">
        <v>122</v>
      </c>
      <c r="B48" s="156">
        <f>B24</f>
        <v>1.5333045901678235</v>
      </c>
      <c r="C48" s="156">
        <f>C24</f>
        <v>1.3248853548487296</v>
      </c>
      <c r="D48" s="57">
        <f t="shared" si="2"/>
        <v>0.2084192353190939</v>
      </c>
      <c r="E48" s="59">
        <f>D48/C48</f>
        <v>0.15731114738066557</v>
      </c>
      <c r="F48" s="157"/>
    </row>
    <row r="49" spans="1:6" x14ac:dyDescent="0.2">
      <c r="A49" s="155" t="s">
        <v>156</v>
      </c>
      <c r="B49" s="156">
        <f>SUM(B26:B27)</f>
        <v>3.3649500288525775</v>
      </c>
      <c r="C49" s="156">
        <f>SUM(C26:C27)</f>
        <v>3.792487096296175</v>
      </c>
      <c r="D49" s="57">
        <f t="shared" si="2"/>
        <v>-0.42753706744359743</v>
      </c>
      <c r="E49" s="59">
        <f t="shared" ref="E49:E56" si="4">D49/C49</f>
        <v>-0.11273263602165962</v>
      </c>
      <c r="F49" s="157"/>
    </row>
    <row r="50" spans="1:6" x14ac:dyDescent="0.2">
      <c r="A50" s="155" t="s">
        <v>157</v>
      </c>
      <c r="B50" s="156">
        <f>SUM(B28:B29)</f>
        <v>10.184744044885456</v>
      </c>
      <c r="C50" s="156">
        <f>SUM(C28:C29)</f>
        <v>8.9348877195378282</v>
      </c>
      <c r="D50" s="57">
        <f t="shared" si="2"/>
        <v>1.2498563253476274</v>
      </c>
      <c r="E50" s="59">
        <f t="shared" si="4"/>
        <v>0.13988495038550727</v>
      </c>
      <c r="F50" s="157"/>
    </row>
    <row r="51" spans="1:6" x14ac:dyDescent="0.2">
      <c r="A51" s="155" t="s">
        <v>29</v>
      </c>
      <c r="B51" s="156">
        <f t="shared" ref="B51:C56" si="5">B30</f>
        <v>12.514309838222092</v>
      </c>
      <c r="C51" s="156">
        <f t="shared" si="5"/>
        <v>10.640605504171621</v>
      </c>
      <c r="D51" s="57">
        <f t="shared" si="2"/>
        <v>1.8737043340504709</v>
      </c>
      <c r="E51" s="59">
        <f t="shared" si="4"/>
        <v>0.17609001041490449</v>
      </c>
      <c r="F51" s="157"/>
    </row>
    <row r="52" spans="1:6" x14ac:dyDescent="0.2">
      <c r="A52" s="155" t="s">
        <v>30</v>
      </c>
      <c r="B52" s="156">
        <f t="shared" si="5"/>
        <v>1.4406421298535388</v>
      </c>
      <c r="C52" s="156">
        <f t="shared" si="5"/>
        <v>0.96961653168759998</v>
      </c>
      <c r="D52" s="57">
        <f t="shared" si="2"/>
        <v>0.47102559816593881</v>
      </c>
      <c r="E52" s="59">
        <f t="shared" si="4"/>
        <v>0.48578544483573038</v>
      </c>
      <c r="F52" s="157"/>
    </row>
    <row r="53" spans="1:6" x14ac:dyDescent="0.2">
      <c r="A53" s="155" t="s">
        <v>31</v>
      </c>
      <c r="B53" s="156">
        <f t="shared" si="5"/>
        <v>3.3386879975632562</v>
      </c>
      <c r="C53" s="156">
        <f t="shared" si="5"/>
        <v>2.5774709993617244</v>
      </c>
      <c r="D53" s="57">
        <f t="shared" si="2"/>
        <v>0.76121699820153177</v>
      </c>
      <c r="E53" s="59">
        <f t="shared" si="4"/>
        <v>0.29533484504385765</v>
      </c>
      <c r="F53" s="157"/>
    </row>
    <row r="54" spans="1:6" x14ac:dyDescent="0.2">
      <c r="A54" s="155" t="s">
        <v>32</v>
      </c>
      <c r="B54" s="156">
        <f t="shared" si="5"/>
        <v>1.8183617229004976</v>
      </c>
      <c r="C54" s="156">
        <f t="shared" si="5"/>
        <v>2.5528459419944984</v>
      </c>
      <c r="D54" s="57">
        <f t="shared" si="2"/>
        <v>-0.73448421909400086</v>
      </c>
      <c r="E54" s="59">
        <f t="shared" si="4"/>
        <v>-0.28771192456688549</v>
      </c>
      <c r="F54" s="157"/>
    </row>
    <row r="55" spans="1:6" x14ac:dyDescent="0.2">
      <c r="A55" s="155" t="s">
        <v>124</v>
      </c>
      <c r="B55" s="156">
        <f t="shared" si="5"/>
        <v>0.34387757093031318</v>
      </c>
      <c r="C55" s="156">
        <f t="shared" si="5"/>
        <v>0.62676567002270323</v>
      </c>
      <c r="D55" s="57">
        <f t="shared" si="2"/>
        <v>-0.28288809909239004</v>
      </c>
      <c r="E55" s="59">
        <f t="shared" si="4"/>
        <v>-0.45134587394064363</v>
      </c>
      <c r="F55" s="157"/>
    </row>
    <row r="56" spans="1:6" ht="13.5" thickBot="1" x14ac:dyDescent="0.25">
      <c r="A56" s="158" t="s">
        <v>147</v>
      </c>
      <c r="B56" s="159">
        <f t="shared" si="5"/>
        <v>0.57003914381189635</v>
      </c>
      <c r="C56" s="159">
        <f t="shared" si="5"/>
        <v>0.4567410033504663</v>
      </c>
      <c r="D56" s="61">
        <f t="shared" si="2"/>
        <v>0.11329814046143005</v>
      </c>
      <c r="E56" s="63">
        <f t="shared" si="4"/>
        <v>0.24805773869725065</v>
      </c>
      <c r="F56" s="157"/>
    </row>
    <row r="57" spans="1:6" ht="13.5" thickTop="1" x14ac:dyDescent="0.2">
      <c r="A57" s="160"/>
      <c r="B57" s="161">
        <f>SUM(B40:B56)</f>
        <v>175.96848827182674</v>
      </c>
      <c r="C57" s="161">
        <f>SUM(C40:C56)</f>
        <v>164.54300868522515</v>
      </c>
      <c r="D57" s="161">
        <f>B57-C57</f>
        <v>11.425479586601597</v>
      </c>
      <c r="E57" s="162">
        <f>D57/C57</f>
        <v>6.9437648417252557E-2</v>
      </c>
      <c r="F57" s="157"/>
    </row>
    <row r="58" spans="1:6" x14ac:dyDescent="0.2">
      <c r="B58" s="55"/>
      <c r="C58" s="55"/>
      <c r="D58" s="55"/>
      <c r="E58" s="46"/>
      <c r="F58" s="157"/>
    </row>
    <row r="59" spans="1:6" x14ac:dyDescent="0.2">
      <c r="A59" s="47"/>
      <c r="B59" s="205" t="s">
        <v>113</v>
      </c>
      <c r="C59" s="205"/>
      <c r="D59" s="205"/>
      <c r="E59" s="206"/>
    </row>
    <row r="60" spans="1:6" x14ac:dyDescent="0.2">
      <c r="A60" s="49" t="s">
        <v>114</v>
      </c>
      <c r="B60" s="69" t="s">
        <v>115</v>
      </c>
      <c r="C60" s="152" t="s">
        <v>116</v>
      </c>
      <c r="D60" s="153" t="s">
        <v>117</v>
      </c>
      <c r="E60" s="154" t="s">
        <v>118</v>
      </c>
    </row>
    <row r="61" spans="1:6" x14ac:dyDescent="0.2">
      <c r="A61" s="163" t="s">
        <v>158</v>
      </c>
      <c r="B61" s="57">
        <f>SUM(B6:B9)</f>
        <v>69.440577541955733</v>
      </c>
      <c r="C61" s="58">
        <f>SUM(C6:C9)</f>
        <v>66.498425315259794</v>
      </c>
      <c r="D61" s="57">
        <f>B61-C61</f>
        <v>2.9421522266959386</v>
      </c>
      <c r="E61" s="59">
        <f>D61/C61</f>
        <v>4.4243938300006412E-2</v>
      </c>
    </row>
    <row r="62" spans="1:6" x14ac:dyDescent="0.2">
      <c r="A62" s="163" t="s">
        <v>159</v>
      </c>
      <c r="B62" s="57">
        <f>SUM(B10:B13)</f>
        <v>26.442361123136237</v>
      </c>
      <c r="C62" s="58">
        <f>SUM(C10:C13)</f>
        <v>27.79311674932644</v>
      </c>
      <c r="D62" s="57">
        <f t="shared" ref="D62:D69" si="6">B62-C62</f>
        <v>-1.3507556261902032</v>
      </c>
      <c r="E62" s="59">
        <f t="shared" ref="E62:E69" si="7">D62/C62</f>
        <v>-4.8600365276518995E-2</v>
      </c>
    </row>
    <row r="63" spans="1:6" x14ac:dyDescent="0.2">
      <c r="A63" s="163" t="s">
        <v>153</v>
      </c>
      <c r="B63" s="57">
        <f>SUM(B15:B17)</f>
        <v>31.786123418734032</v>
      </c>
      <c r="C63" s="58">
        <f>SUM(C15:C17)</f>
        <v>25.528144905205526</v>
      </c>
      <c r="D63" s="57">
        <f t="shared" si="6"/>
        <v>6.2579785135285064</v>
      </c>
      <c r="E63" s="59">
        <f t="shared" si="7"/>
        <v>0.24514035535157205</v>
      </c>
      <c r="F63" s="164"/>
    </row>
    <row r="64" spans="1:6" x14ac:dyDescent="0.2">
      <c r="A64" s="163" t="s">
        <v>154</v>
      </c>
      <c r="B64" s="57">
        <f>SUM(B18:B20)</f>
        <v>4.1131602683363688</v>
      </c>
      <c r="C64" s="58">
        <f>SUM(C18:C20)</f>
        <v>6.2887884734270436</v>
      </c>
      <c r="D64" s="57">
        <f t="shared" si="6"/>
        <v>-2.1756282050906748</v>
      </c>
      <c r="E64" s="59">
        <f t="shared" si="7"/>
        <v>-0.34595347168754065</v>
      </c>
      <c r="F64" s="165"/>
    </row>
    <row r="65" spans="1:6" x14ac:dyDescent="0.2">
      <c r="A65" s="163" t="s">
        <v>155</v>
      </c>
      <c r="B65" s="57">
        <f>SUM(B21:B23)</f>
        <v>5.2963039924252158</v>
      </c>
      <c r="C65" s="58">
        <f>SUM(C21:C23)</f>
        <v>5.4170549839510675</v>
      </c>
      <c r="D65" s="57">
        <f t="shared" si="6"/>
        <v>-0.12075099152585178</v>
      </c>
      <c r="E65" s="59">
        <f t="shared" si="7"/>
        <v>-2.2290892723739526E-2</v>
      </c>
    </row>
    <row r="66" spans="1:6" x14ac:dyDescent="0.2">
      <c r="A66" s="163" t="s">
        <v>122</v>
      </c>
      <c r="B66" s="57">
        <f>B24</f>
        <v>1.5333045901678235</v>
      </c>
      <c r="C66" s="58">
        <f>C24</f>
        <v>1.3248853548487296</v>
      </c>
      <c r="D66" s="57">
        <f t="shared" si="6"/>
        <v>0.2084192353190939</v>
      </c>
      <c r="E66" s="59">
        <f t="shared" si="7"/>
        <v>0.15731114738066557</v>
      </c>
    </row>
    <row r="67" spans="1:6" x14ac:dyDescent="0.2">
      <c r="A67" s="166" t="s">
        <v>160</v>
      </c>
      <c r="B67" s="57">
        <f>SUM(B26:B29,B31:B32,B14)</f>
        <v>22.110069061206516</v>
      </c>
      <c r="C67" s="58">
        <f>SUM(C26:C29,C31:C32,C14)</f>
        <v>17.415634783667251</v>
      </c>
      <c r="D67" s="57">
        <f t="shared" si="6"/>
        <v>4.6944342775392656</v>
      </c>
      <c r="E67" s="59">
        <f t="shared" si="7"/>
        <v>0.26955286648189275</v>
      </c>
      <c r="F67" s="167"/>
    </row>
    <row r="68" spans="1:6" x14ac:dyDescent="0.2">
      <c r="A68" s="168" t="s">
        <v>161</v>
      </c>
      <c r="B68" s="57">
        <f>SUM(B33:B34,B30)</f>
        <v>14.676549132052902</v>
      </c>
      <c r="C68" s="58">
        <f>SUM(C33:C34,C30)</f>
        <v>13.820217116188822</v>
      </c>
      <c r="D68" s="57">
        <f t="shared" si="6"/>
        <v>0.85633201586407992</v>
      </c>
      <c r="E68" s="59">
        <f t="shared" si="7"/>
        <v>6.196226938149791E-2</v>
      </c>
    </row>
    <row r="69" spans="1:6" ht="13.5" thickBot="1" x14ac:dyDescent="0.25">
      <c r="A69" s="169" t="s">
        <v>147</v>
      </c>
      <c r="B69" s="61">
        <f>B35</f>
        <v>0.57003914381189635</v>
      </c>
      <c r="C69" s="62">
        <f>C35</f>
        <v>0.4567410033504663</v>
      </c>
      <c r="D69" s="61">
        <f t="shared" si="6"/>
        <v>0.11329814046143005</v>
      </c>
      <c r="E69" s="63">
        <f t="shared" si="7"/>
        <v>0.24805773869725065</v>
      </c>
      <c r="F69" s="167"/>
    </row>
    <row r="70" spans="1:6" ht="13.5" thickTop="1" x14ac:dyDescent="0.2">
      <c r="A70" s="170"/>
      <c r="B70" s="171">
        <f>SUM(B61:B69)</f>
        <v>175.96848827182671</v>
      </c>
      <c r="C70" s="171">
        <f>SUM(C61:C69)</f>
        <v>164.54300868522515</v>
      </c>
      <c r="D70" s="161">
        <f>B70-C70</f>
        <v>11.425479586601568</v>
      </c>
      <c r="E70" s="162">
        <f>D70/C70</f>
        <v>6.9437648417252376E-2</v>
      </c>
    </row>
    <row r="72" spans="1:6" x14ac:dyDescent="0.2">
      <c r="A72" s="172" t="s">
        <v>162</v>
      </c>
      <c r="B72" s="173"/>
    </row>
    <row r="73" spans="1:6" x14ac:dyDescent="0.2">
      <c r="A73" s="174"/>
      <c r="B73" s="204" t="s">
        <v>113</v>
      </c>
      <c r="C73" s="205"/>
      <c r="D73" s="205"/>
      <c r="E73" s="206"/>
    </row>
    <row r="74" spans="1:6" x14ac:dyDescent="0.2">
      <c r="A74" s="175" t="s">
        <v>114</v>
      </c>
      <c r="B74" s="50" t="s">
        <v>115</v>
      </c>
      <c r="C74" s="152" t="s">
        <v>116</v>
      </c>
      <c r="D74" s="153" t="s">
        <v>117</v>
      </c>
      <c r="E74" s="154" t="s">
        <v>118</v>
      </c>
    </row>
    <row r="75" spans="1:6" x14ac:dyDescent="0.2">
      <c r="A75" s="176" t="s">
        <v>163</v>
      </c>
      <c r="B75" s="177">
        <f>(B11+B12+B13+B14)*90%</f>
        <v>16.982178606687317</v>
      </c>
      <c r="C75" s="177">
        <f>(C11+C12+C13+C14)*90%</f>
        <v>14.804611119178874</v>
      </c>
      <c r="D75" s="57">
        <f>B75-C75</f>
        <v>2.1775674875084423</v>
      </c>
      <c r="E75" s="59">
        <f>D75/C75</f>
        <v>0.14708711157481719</v>
      </c>
      <c r="F75" s="167"/>
    </row>
    <row r="76" spans="1:6" x14ac:dyDescent="0.2">
      <c r="A76" s="176" t="s">
        <v>164</v>
      </c>
      <c r="B76" s="177">
        <f>(B15+B16+B17)*90%</f>
        <v>28.607511076860629</v>
      </c>
      <c r="C76" s="177">
        <f>(C15+C16+C17)*90%</f>
        <v>22.975330414684972</v>
      </c>
      <c r="D76" s="57">
        <f t="shared" ref="D76:D79" si="8">B76-C76</f>
        <v>5.6321806621756565</v>
      </c>
      <c r="E76" s="59">
        <f t="shared" ref="E76:E79" si="9">D76/C76</f>
        <v>0.24514035535157211</v>
      </c>
      <c r="F76" s="167"/>
    </row>
    <row r="77" spans="1:6" x14ac:dyDescent="0.2">
      <c r="A77" s="176" t="s">
        <v>165</v>
      </c>
      <c r="B77" s="177">
        <f>B18+B19</f>
        <v>3.814152940461681</v>
      </c>
      <c r="C77" s="177">
        <f>C18+C19</f>
        <v>6.0745364943238043</v>
      </c>
      <c r="D77" s="57">
        <f t="shared" si="8"/>
        <v>-2.2603835538621233</v>
      </c>
      <c r="E77" s="59">
        <f t="shared" si="9"/>
        <v>-0.37210798815255797</v>
      </c>
      <c r="F77" s="165"/>
    </row>
    <row r="78" spans="1:6" x14ac:dyDescent="0.2">
      <c r="A78" s="176" t="s">
        <v>166</v>
      </c>
      <c r="B78" s="177">
        <f>B21+B22</f>
        <v>3.5347756546065465</v>
      </c>
      <c r="C78" s="177">
        <f>C21+C22</f>
        <v>2.8623396242763746</v>
      </c>
      <c r="D78" s="57">
        <f t="shared" si="8"/>
        <v>0.67243603033017196</v>
      </c>
      <c r="E78" s="59">
        <f t="shared" si="9"/>
        <v>0.23492531236581329</v>
      </c>
      <c r="F78" s="167"/>
    </row>
    <row r="79" spans="1:6" ht="13.5" thickBot="1" x14ac:dyDescent="0.25">
      <c r="A79" s="178" t="s">
        <v>30</v>
      </c>
      <c r="B79" s="179">
        <f>B31</f>
        <v>1.4406421298535388</v>
      </c>
      <c r="C79" s="179">
        <f>C31</f>
        <v>0.96961653168759998</v>
      </c>
      <c r="D79" s="61">
        <f t="shared" si="8"/>
        <v>0.47102559816593881</v>
      </c>
      <c r="E79" s="63">
        <f t="shared" si="9"/>
        <v>0.48578544483573038</v>
      </c>
      <c r="F79" s="167"/>
    </row>
    <row r="80" spans="1:6" ht="13.5" thickTop="1" x14ac:dyDescent="0.2">
      <c r="A80" s="180"/>
      <c r="B80" s="181">
        <f>SUM(B75:B79)</f>
        <v>54.379260408469712</v>
      </c>
      <c r="C80" s="181">
        <f>SUM(C75:C79)</f>
        <v>47.686434184151622</v>
      </c>
      <c r="D80" s="161">
        <f>B80-C80</f>
        <v>6.6928262243180896</v>
      </c>
      <c r="E80" s="182">
        <f>D80/C80</f>
        <v>0.14035073787384214</v>
      </c>
    </row>
    <row r="85" spans="2:2" x14ac:dyDescent="0.2">
      <c r="B85" s="177"/>
    </row>
  </sheetData>
  <mergeCells count="5">
    <mergeCell ref="A1:E2"/>
    <mergeCell ref="B4:E4"/>
    <mergeCell ref="B38:E38"/>
    <mergeCell ref="B59:E59"/>
    <mergeCell ref="B73:E73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&amp;R&amp;"Arial,Lihavoitu"&amp;12Liite 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0AC65DA683FB6644A6731A1ED34BA41C" ma:contentTypeVersion="0" ma:contentTypeDescription="Luo uusi asiakirja." ma:contentTypeScope="" ma:versionID="98131f833eb1ec1318672346ee20dfb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4abf2a10b083844fea3f2ad2ecd5cc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326756-7E13-487D-8D17-5F3E14C98155}"/>
</file>

<file path=customXml/itemProps2.xml><?xml version="1.0" encoding="utf-8"?>
<ds:datastoreItem xmlns:ds="http://schemas.openxmlformats.org/officeDocument/2006/customXml" ds:itemID="{AD4990D6-0ECE-451E-AC63-1C8BC097DAE1}"/>
</file>

<file path=customXml/itemProps3.xml><?xml version="1.0" encoding="utf-8"?>
<ds:datastoreItem xmlns:ds="http://schemas.openxmlformats.org/officeDocument/2006/customXml" ds:itemID="{ADAC16A0-5193-4271-B8E0-5F85B79412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4</vt:i4>
      </vt:variant>
      <vt:variant>
        <vt:lpstr>Nimetyt alueet</vt:lpstr>
      </vt:variant>
      <vt:variant>
        <vt:i4>2</vt:i4>
      </vt:variant>
    </vt:vector>
  </HeadingPairs>
  <TitlesOfParts>
    <vt:vector size="6" baseType="lpstr">
      <vt:lpstr>Liite 3_paino%</vt:lpstr>
      <vt:lpstr>Liite 4_kg_as_a</vt:lpstr>
      <vt:lpstr>Liite 5_vertailu ryhmittäin</vt:lpstr>
      <vt:lpstr>Liite 6_vertaily yhteensä</vt:lpstr>
      <vt:lpstr>'Liite 5_vertailu ryhmittäin'!Tulostusalue</vt:lpstr>
      <vt:lpstr>'Liite 6_vertaily yhteensä'!Tulostusalue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Toivonen Lotta</dc:creator>
  <cp:lastModifiedBy>Anderson Reetta</cp:lastModifiedBy>
  <cp:lastPrinted>2013-01-23T13:00:16Z</cp:lastPrinted>
  <dcterms:created xsi:type="dcterms:W3CDTF">2012-05-11T10:33:23Z</dcterms:created>
  <dcterms:modified xsi:type="dcterms:W3CDTF">2014-10-20T09:15:44Z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0x0101000AC65DA683FB6644A6731A1ED34BA41C</vt:lpwstr>
  </property>
</Properties>
</file>