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_Avoin Data\01_Data\01_Julkaistut\jätehuolto\"/>
    </mc:Choice>
  </mc:AlternateContent>
  <xr:revisionPtr revIDLastSave="0" documentId="8_{56797C49-AAB2-4260-8962-7976BE05419B}" xr6:coauthVersionLast="36" xr6:coauthVersionMax="36" xr10:uidLastSave="{00000000-0000-0000-0000-000000000000}"/>
  <bookViews>
    <workbookView xWindow="0" yWindow="0" windowWidth="23508" windowHeight="6636" activeTab="2" xr2:uid="{70B15778-4002-4EE7-A6C7-23DC97A97DA6}"/>
  </bookViews>
  <sheets>
    <sheet name="2018 tulokset kg per asukas" sheetId="1" r:id="rId1"/>
    <sheet name="2015 tulokset kg per as" sheetId="4" r:id="rId2"/>
    <sheet name="2018 tulokset prosentteina" sheetId="2" r:id="rId3"/>
    <sheet name="2015 tulokset prosenttein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75" i="4" l="1"/>
  <c r="G75" i="4"/>
  <c r="S74" i="4"/>
  <c r="S75" i="4" s="1"/>
  <c r="P74" i="4"/>
  <c r="M74" i="4"/>
  <c r="M75" i="4" s="1"/>
  <c r="J74" i="4"/>
  <c r="J75" i="4" s="1"/>
  <c r="G74" i="4"/>
  <c r="D74" i="4"/>
  <c r="S73" i="4"/>
  <c r="T73" i="4" s="1"/>
  <c r="Q73" i="4"/>
  <c r="P73" i="4"/>
  <c r="R73" i="4" s="1"/>
  <c r="M73" i="4"/>
  <c r="N73" i="4" s="1"/>
  <c r="L73" i="4"/>
  <c r="K73" i="4"/>
  <c r="J73" i="4"/>
  <c r="I73" i="4"/>
  <c r="G73" i="4"/>
  <c r="H73" i="4" s="1"/>
  <c r="E73" i="4"/>
  <c r="D73" i="4"/>
  <c r="F73" i="4" s="1"/>
  <c r="U72" i="4"/>
  <c r="S72" i="4"/>
  <c r="T72" i="4" s="1"/>
  <c r="R72" i="4"/>
  <c r="Q72" i="4"/>
  <c r="P72" i="4"/>
  <c r="O72" i="4"/>
  <c r="M72" i="4"/>
  <c r="N72" i="4" s="1"/>
  <c r="K72" i="4"/>
  <c r="J72" i="4"/>
  <c r="L72" i="4" s="1"/>
  <c r="I72" i="4"/>
  <c r="G72" i="4"/>
  <c r="H72" i="4" s="1"/>
  <c r="F72" i="4"/>
  <c r="E72" i="4"/>
  <c r="D72" i="4"/>
  <c r="S71" i="4"/>
  <c r="Q71" i="4"/>
  <c r="P71" i="4"/>
  <c r="R71" i="4" s="1"/>
  <c r="M71" i="4"/>
  <c r="L71" i="4"/>
  <c r="K71" i="4"/>
  <c r="J71" i="4"/>
  <c r="I71" i="4"/>
  <c r="G71" i="4"/>
  <c r="H71" i="4" s="1"/>
  <c r="E71" i="4"/>
  <c r="D71" i="4"/>
  <c r="F71" i="4" s="1"/>
  <c r="U70" i="4"/>
  <c r="S70" i="4"/>
  <c r="T70" i="4" s="1"/>
  <c r="R70" i="4"/>
  <c r="Q70" i="4"/>
  <c r="P70" i="4"/>
  <c r="O70" i="4"/>
  <c r="M70" i="4"/>
  <c r="N70" i="4" s="1"/>
  <c r="K70" i="4"/>
  <c r="J70" i="4"/>
  <c r="L70" i="4" s="1"/>
  <c r="I70" i="4"/>
  <c r="G70" i="4"/>
  <c r="H70" i="4" s="1"/>
  <c r="F70" i="4"/>
  <c r="E70" i="4"/>
  <c r="D70" i="4"/>
  <c r="U68" i="4"/>
  <c r="S68" i="4"/>
  <c r="T68" i="4" s="1"/>
  <c r="Q68" i="4"/>
  <c r="P68" i="4"/>
  <c r="R68" i="4" s="1"/>
  <c r="O68" i="4"/>
  <c r="M68" i="4"/>
  <c r="N68" i="4" s="1"/>
  <c r="L68" i="4"/>
  <c r="K68" i="4"/>
  <c r="J68" i="4"/>
  <c r="G68" i="4"/>
  <c r="E68" i="4"/>
  <c r="D68" i="4"/>
  <c r="F68" i="4" s="1"/>
  <c r="S67" i="4"/>
  <c r="R67" i="4"/>
  <c r="Q67" i="4"/>
  <c r="P67" i="4"/>
  <c r="M67" i="4"/>
  <c r="N67" i="4" s="1"/>
  <c r="K67" i="4"/>
  <c r="J67" i="4"/>
  <c r="L67" i="4" s="1"/>
  <c r="G67" i="4"/>
  <c r="H67" i="4" s="1"/>
  <c r="F67" i="4"/>
  <c r="E67" i="4"/>
  <c r="D67" i="4"/>
  <c r="U66" i="4"/>
  <c r="S66" i="4"/>
  <c r="T66" i="4" s="1"/>
  <c r="Q66" i="4"/>
  <c r="P66" i="4"/>
  <c r="R66" i="4" s="1"/>
  <c r="O66" i="4"/>
  <c r="M66" i="4"/>
  <c r="N66" i="4" s="1"/>
  <c r="L66" i="4"/>
  <c r="K66" i="4"/>
  <c r="J66" i="4"/>
  <c r="I66" i="4"/>
  <c r="G66" i="4"/>
  <c r="H66" i="4" s="1"/>
  <c r="E66" i="4"/>
  <c r="D66" i="4"/>
  <c r="F66" i="4" s="1"/>
  <c r="U65" i="4"/>
  <c r="S65" i="4"/>
  <c r="T65" i="4" s="1"/>
  <c r="R65" i="4"/>
  <c r="Q65" i="4"/>
  <c r="P65" i="4"/>
  <c r="M65" i="4"/>
  <c r="K65" i="4"/>
  <c r="J65" i="4"/>
  <c r="L65" i="4" s="1"/>
  <c r="G65" i="4"/>
  <c r="F65" i="4"/>
  <c r="E65" i="4"/>
  <c r="D65" i="4"/>
  <c r="U64" i="4"/>
  <c r="S64" i="4"/>
  <c r="T64" i="4" s="1"/>
  <c r="Q64" i="4"/>
  <c r="P64" i="4"/>
  <c r="R64" i="4" s="1"/>
  <c r="O64" i="4"/>
  <c r="M64" i="4"/>
  <c r="N64" i="4" s="1"/>
  <c r="L64" i="4"/>
  <c r="K64" i="4"/>
  <c r="J64" i="4"/>
  <c r="I64" i="4"/>
  <c r="G64" i="4"/>
  <c r="H64" i="4" s="1"/>
  <c r="E64" i="4"/>
  <c r="D64" i="4"/>
  <c r="F64" i="4" s="1"/>
  <c r="U63" i="4"/>
  <c r="S63" i="4"/>
  <c r="T63" i="4" s="1"/>
  <c r="R63" i="4"/>
  <c r="Q63" i="4"/>
  <c r="P63" i="4"/>
  <c r="O63" i="4"/>
  <c r="M63" i="4"/>
  <c r="N63" i="4" s="1"/>
  <c r="K63" i="4"/>
  <c r="J63" i="4"/>
  <c r="L63" i="4" s="1"/>
  <c r="I63" i="4"/>
  <c r="G63" i="4"/>
  <c r="H63" i="4" s="1"/>
  <c r="F63" i="4"/>
  <c r="E63" i="4"/>
  <c r="D63" i="4"/>
  <c r="S62" i="4"/>
  <c r="Q62" i="4"/>
  <c r="P62" i="4"/>
  <c r="R62" i="4" s="1"/>
  <c r="M62" i="4"/>
  <c r="L62" i="4"/>
  <c r="K62" i="4"/>
  <c r="J62" i="4"/>
  <c r="G62" i="4"/>
  <c r="H62" i="4" s="1"/>
  <c r="E62" i="4"/>
  <c r="D62" i="4"/>
  <c r="F62" i="4" s="1"/>
  <c r="S61" i="4"/>
  <c r="T61" i="4" s="1"/>
  <c r="R61" i="4"/>
  <c r="Q61" i="4"/>
  <c r="P61" i="4"/>
  <c r="O61" i="4"/>
  <c r="M61" i="4"/>
  <c r="N61" i="4" s="1"/>
  <c r="K61" i="4"/>
  <c r="J61" i="4"/>
  <c r="L61" i="4" s="1"/>
  <c r="I61" i="4"/>
  <c r="G61" i="4"/>
  <c r="H61" i="4" s="1"/>
  <c r="F61" i="4"/>
  <c r="E61" i="4"/>
  <c r="D61" i="4"/>
  <c r="U60" i="4"/>
  <c r="S60" i="4"/>
  <c r="T60" i="4" s="1"/>
  <c r="Q60" i="4"/>
  <c r="P60" i="4"/>
  <c r="R60" i="4" s="1"/>
  <c r="O60" i="4"/>
  <c r="M60" i="4"/>
  <c r="N60" i="4" s="1"/>
  <c r="L60" i="4"/>
  <c r="K60" i="4"/>
  <c r="J60" i="4"/>
  <c r="G60" i="4"/>
  <c r="E60" i="4"/>
  <c r="D60" i="4"/>
  <c r="F60" i="4" s="1"/>
  <c r="S59" i="4"/>
  <c r="R59" i="4"/>
  <c r="Q59" i="4"/>
  <c r="P59" i="4"/>
  <c r="O59" i="4"/>
  <c r="M59" i="4"/>
  <c r="N59" i="4" s="1"/>
  <c r="K59" i="4"/>
  <c r="J59" i="4"/>
  <c r="L59" i="4" s="1"/>
  <c r="I59" i="4"/>
  <c r="G59" i="4"/>
  <c r="H59" i="4" s="1"/>
  <c r="F59" i="4"/>
  <c r="E59" i="4"/>
  <c r="D59" i="4"/>
  <c r="U58" i="4"/>
  <c r="S58" i="4"/>
  <c r="T58" i="4" s="1"/>
  <c r="Q58" i="4"/>
  <c r="P58" i="4"/>
  <c r="R58" i="4" s="1"/>
  <c r="O58" i="4"/>
  <c r="M58" i="4"/>
  <c r="N58" i="4" s="1"/>
  <c r="L58" i="4"/>
  <c r="K58" i="4"/>
  <c r="J58" i="4"/>
  <c r="I58" i="4"/>
  <c r="G58" i="4"/>
  <c r="H58" i="4" s="1"/>
  <c r="E58" i="4"/>
  <c r="D58" i="4"/>
  <c r="F58" i="4" s="1"/>
  <c r="U57" i="4"/>
  <c r="S57" i="4"/>
  <c r="T57" i="4" s="1"/>
  <c r="R57" i="4"/>
  <c r="Q57" i="4"/>
  <c r="P57" i="4"/>
  <c r="M57" i="4"/>
  <c r="K57" i="4"/>
  <c r="J57" i="4"/>
  <c r="L57" i="4" s="1"/>
  <c r="G57" i="4"/>
  <c r="F57" i="4"/>
  <c r="E57" i="4"/>
  <c r="D57" i="4"/>
  <c r="S55" i="4"/>
  <c r="T55" i="4" s="1"/>
  <c r="Q55" i="4"/>
  <c r="P55" i="4"/>
  <c r="R55" i="4" s="1"/>
  <c r="M55" i="4"/>
  <c r="N55" i="4" s="1"/>
  <c r="L55" i="4"/>
  <c r="K55" i="4"/>
  <c r="J55" i="4"/>
  <c r="I55" i="4"/>
  <c r="G55" i="4"/>
  <c r="H55" i="4" s="1"/>
  <c r="E55" i="4"/>
  <c r="D55" i="4"/>
  <c r="F55" i="4" s="1"/>
  <c r="U54" i="4"/>
  <c r="S54" i="4"/>
  <c r="T54" i="4" s="1"/>
  <c r="R54" i="4"/>
  <c r="Q54" i="4"/>
  <c r="P54" i="4"/>
  <c r="O54" i="4"/>
  <c r="M54" i="4"/>
  <c r="N54" i="4" s="1"/>
  <c r="K54" i="4"/>
  <c r="J54" i="4"/>
  <c r="L54" i="4" s="1"/>
  <c r="I54" i="4"/>
  <c r="G54" i="4"/>
  <c r="H54" i="4" s="1"/>
  <c r="F54" i="4"/>
  <c r="E54" i="4"/>
  <c r="D54" i="4"/>
  <c r="T53" i="4"/>
  <c r="S53" i="4"/>
  <c r="U53" i="4" s="1"/>
  <c r="Q53" i="4"/>
  <c r="P53" i="4"/>
  <c r="R53" i="4" s="1"/>
  <c r="O53" i="4"/>
  <c r="M53" i="4"/>
  <c r="N53" i="4" s="1"/>
  <c r="L53" i="4"/>
  <c r="K53" i="4"/>
  <c r="J53" i="4"/>
  <c r="I53" i="4"/>
  <c r="H53" i="4"/>
  <c r="G53" i="4"/>
  <c r="E53" i="4"/>
  <c r="D53" i="4"/>
  <c r="F53" i="4" s="1"/>
  <c r="U51" i="4"/>
  <c r="S51" i="4"/>
  <c r="T51" i="4" s="1"/>
  <c r="R51" i="4"/>
  <c r="Q51" i="4"/>
  <c r="P51" i="4"/>
  <c r="N51" i="4"/>
  <c r="M51" i="4"/>
  <c r="O51" i="4" s="1"/>
  <c r="K51" i="4"/>
  <c r="J51" i="4"/>
  <c r="L51" i="4" s="1"/>
  <c r="I51" i="4"/>
  <c r="G51" i="4"/>
  <c r="H51" i="4" s="1"/>
  <c r="F51" i="4"/>
  <c r="E51" i="4"/>
  <c r="D51" i="4"/>
  <c r="U49" i="4"/>
  <c r="T49" i="4"/>
  <c r="S49" i="4"/>
  <c r="Q49" i="4"/>
  <c r="P49" i="4"/>
  <c r="R49" i="4" s="1"/>
  <c r="O49" i="4"/>
  <c r="M49" i="4"/>
  <c r="N49" i="4" s="1"/>
  <c r="L49" i="4"/>
  <c r="K49" i="4"/>
  <c r="J49" i="4"/>
  <c r="G49" i="4"/>
  <c r="I49" i="4" s="1"/>
  <c r="E49" i="4"/>
  <c r="D49" i="4"/>
  <c r="F49" i="4" s="1"/>
  <c r="S48" i="4"/>
  <c r="T48" i="4" s="1"/>
  <c r="R48" i="4"/>
  <c r="Q48" i="4"/>
  <c r="P48" i="4"/>
  <c r="O48" i="4"/>
  <c r="N48" i="4"/>
  <c r="M48" i="4"/>
  <c r="J48" i="4"/>
  <c r="L48" i="4" s="1"/>
  <c r="I48" i="4"/>
  <c r="G48" i="4"/>
  <c r="H48" i="4" s="1"/>
  <c r="F48" i="4"/>
  <c r="E48" i="4"/>
  <c r="D48" i="4"/>
  <c r="S47" i="4"/>
  <c r="U47" i="4" s="1"/>
  <c r="Q47" i="4"/>
  <c r="P47" i="4"/>
  <c r="R47" i="4" s="1"/>
  <c r="M47" i="4"/>
  <c r="N47" i="4" s="1"/>
  <c r="L47" i="4"/>
  <c r="K47" i="4"/>
  <c r="J47" i="4"/>
  <c r="I47" i="4"/>
  <c r="H47" i="4"/>
  <c r="G47" i="4"/>
  <c r="D47" i="4"/>
  <c r="F47" i="4" s="1"/>
  <c r="U46" i="4"/>
  <c r="S46" i="4"/>
  <c r="T46" i="4" s="1"/>
  <c r="R46" i="4"/>
  <c r="Q46" i="4"/>
  <c r="P46" i="4"/>
  <c r="N46" i="4"/>
  <c r="M46" i="4"/>
  <c r="O46" i="4" s="1"/>
  <c r="K46" i="4"/>
  <c r="J46" i="4"/>
  <c r="L46" i="4" s="1"/>
  <c r="I46" i="4"/>
  <c r="G46" i="4"/>
  <c r="H46" i="4" s="1"/>
  <c r="F46" i="4"/>
  <c r="E46" i="4"/>
  <c r="D46" i="4"/>
  <c r="U43" i="4"/>
  <c r="T43" i="4"/>
  <c r="S43" i="4"/>
  <c r="Q43" i="4"/>
  <c r="P43" i="4"/>
  <c r="R43" i="4" s="1"/>
  <c r="O43" i="4"/>
  <c r="M43" i="4"/>
  <c r="N43" i="4" s="1"/>
  <c r="L43" i="4"/>
  <c r="K43" i="4"/>
  <c r="J43" i="4"/>
  <c r="H43" i="4"/>
  <c r="G43" i="4"/>
  <c r="I43" i="4" s="1"/>
  <c r="E43" i="4"/>
  <c r="D43" i="4"/>
  <c r="F43" i="4" s="1"/>
  <c r="U42" i="4"/>
  <c r="S42" i="4"/>
  <c r="T42" i="4" s="1"/>
  <c r="R42" i="4"/>
  <c r="Q42" i="4"/>
  <c r="P42" i="4"/>
  <c r="O42" i="4"/>
  <c r="N42" i="4"/>
  <c r="M42" i="4"/>
  <c r="K42" i="4"/>
  <c r="J42" i="4"/>
  <c r="L42" i="4" s="1"/>
  <c r="I42" i="4"/>
  <c r="G42" i="4"/>
  <c r="H42" i="4" s="1"/>
  <c r="F42" i="4"/>
  <c r="E42" i="4"/>
  <c r="D42" i="4"/>
  <c r="S41" i="4"/>
  <c r="U41" i="4" s="1"/>
  <c r="P41" i="4"/>
  <c r="R41" i="4" s="1"/>
  <c r="M41" i="4"/>
  <c r="N41" i="4" s="1"/>
  <c r="L41" i="4"/>
  <c r="K41" i="4"/>
  <c r="J41" i="4"/>
  <c r="I41" i="4"/>
  <c r="G41" i="4"/>
  <c r="H41" i="4" s="1"/>
  <c r="E41" i="4"/>
  <c r="D41" i="4"/>
  <c r="F41" i="4" s="1"/>
  <c r="S39" i="4"/>
  <c r="T39" i="4" s="1"/>
  <c r="R39" i="4"/>
  <c r="Q39" i="4"/>
  <c r="P39" i="4"/>
  <c r="M39" i="4"/>
  <c r="O39" i="4" s="1"/>
  <c r="J39" i="4"/>
  <c r="L39" i="4" s="1"/>
  <c r="G39" i="4"/>
  <c r="H39" i="4" s="1"/>
  <c r="D39" i="4"/>
  <c r="U38" i="4"/>
  <c r="S38" i="4"/>
  <c r="T38" i="4" s="1"/>
  <c r="R38" i="4"/>
  <c r="Q38" i="4"/>
  <c r="P38" i="4"/>
  <c r="M38" i="4"/>
  <c r="O38" i="4" s="1"/>
  <c r="J38" i="4"/>
  <c r="I38" i="4"/>
  <c r="G38" i="4"/>
  <c r="H38" i="4" s="1"/>
  <c r="F38" i="4"/>
  <c r="E38" i="4"/>
  <c r="D38" i="4"/>
  <c r="S37" i="4"/>
  <c r="U37" i="4" s="1"/>
  <c r="P37" i="4"/>
  <c r="O37" i="4"/>
  <c r="M37" i="4"/>
  <c r="N37" i="4" s="1"/>
  <c r="L37" i="4"/>
  <c r="K37" i="4"/>
  <c r="J37" i="4"/>
  <c r="G37" i="4"/>
  <c r="I37" i="4" s="1"/>
  <c r="D37" i="4"/>
  <c r="U35" i="4"/>
  <c r="S35" i="4"/>
  <c r="T35" i="4" s="1"/>
  <c r="R35" i="4"/>
  <c r="Q35" i="4"/>
  <c r="P35" i="4"/>
  <c r="M35" i="4"/>
  <c r="O35" i="4" s="1"/>
  <c r="J35" i="4"/>
  <c r="I35" i="4"/>
  <c r="G35" i="4"/>
  <c r="H35" i="4" s="1"/>
  <c r="F35" i="4"/>
  <c r="E35" i="4"/>
  <c r="D35" i="4"/>
  <c r="S34" i="4"/>
  <c r="U34" i="4" s="1"/>
  <c r="P34" i="4"/>
  <c r="O34" i="4"/>
  <c r="M34" i="4"/>
  <c r="N34" i="4" s="1"/>
  <c r="L34" i="4"/>
  <c r="K34" i="4"/>
  <c r="J34" i="4"/>
  <c r="G34" i="4"/>
  <c r="I34" i="4" s="1"/>
  <c r="D34" i="4"/>
  <c r="U31" i="4"/>
  <c r="T31" i="4"/>
  <c r="S31" i="4"/>
  <c r="R31" i="4"/>
  <c r="Q31" i="4"/>
  <c r="P31" i="4"/>
  <c r="M31" i="4"/>
  <c r="O31" i="4" s="1"/>
  <c r="J31" i="4"/>
  <c r="I31" i="4"/>
  <c r="H31" i="4"/>
  <c r="G31" i="4"/>
  <c r="F31" i="4"/>
  <c r="E31" i="4"/>
  <c r="D31" i="4"/>
  <c r="T30" i="4"/>
  <c r="S30" i="4"/>
  <c r="U30" i="4" s="1"/>
  <c r="P30" i="4"/>
  <c r="O30" i="4"/>
  <c r="N30" i="4"/>
  <c r="M30" i="4"/>
  <c r="L30" i="4"/>
  <c r="K30" i="4"/>
  <c r="J30" i="4"/>
  <c r="H30" i="4"/>
  <c r="G30" i="4"/>
  <c r="I30" i="4" s="1"/>
  <c r="D30" i="4"/>
  <c r="U29" i="4"/>
  <c r="T29" i="4"/>
  <c r="S29" i="4"/>
  <c r="R29" i="4"/>
  <c r="Q29" i="4"/>
  <c r="P29" i="4"/>
  <c r="M29" i="4"/>
  <c r="O29" i="4" s="1"/>
  <c r="J29" i="4"/>
  <c r="I29" i="4"/>
  <c r="H29" i="4"/>
  <c r="G29" i="4"/>
  <c r="F29" i="4"/>
  <c r="E29" i="4"/>
  <c r="D29" i="4"/>
  <c r="S28" i="4"/>
  <c r="U28" i="4" s="1"/>
  <c r="P28" i="4"/>
  <c r="O28" i="4"/>
  <c r="N28" i="4"/>
  <c r="M28" i="4"/>
  <c r="L28" i="4"/>
  <c r="K28" i="4"/>
  <c r="J28" i="4"/>
  <c r="H28" i="4"/>
  <c r="G28" i="4"/>
  <c r="I28" i="4" s="1"/>
  <c r="D28" i="4"/>
  <c r="U27" i="4"/>
  <c r="T27" i="4"/>
  <c r="S27" i="4"/>
  <c r="R27" i="4"/>
  <c r="Q27" i="4"/>
  <c r="P27" i="4"/>
  <c r="N27" i="4"/>
  <c r="M27" i="4"/>
  <c r="O27" i="4" s="1"/>
  <c r="J27" i="4"/>
  <c r="I27" i="4"/>
  <c r="H27" i="4"/>
  <c r="G27" i="4"/>
  <c r="F27" i="4"/>
  <c r="E27" i="4"/>
  <c r="D27" i="4"/>
  <c r="S26" i="4"/>
  <c r="U26" i="4" s="1"/>
  <c r="P26" i="4"/>
  <c r="O26" i="4"/>
  <c r="N26" i="4"/>
  <c r="M26" i="4"/>
  <c r="L26" i="4"/>
  <c r="K26" i="4"/>
  <c r="J26" i="4"/>
  <c r="G26" i="4"/>
  <c r="I26" i="4" s="1"/>
  <c r="D26" i="4"/>
  <c r="U24" i="4"/>
  <c r="T24" i="4"/>
  <c r="S24" i="4"/>
  <c r="R24" i="4"/>
  <c r="Q24" i="4"/>
  <c r="P24" i="4"/>
  <c r="N24" i="4"/>
  <c r="M24" i="4"/>
  <c r="O24" i="4" s="1"/>
  <c r="J24" i="4"/>
  <c r="I24" i="4"/>
  <c r="H24" i="4"/>
  <c r="G24" i="4"/>
  <c r="F24" i="4"/>
  <c r="E24" i="4"/>
  <c r="D24" i="4"/>
  <c r="T23" i="4"/>
  <c r="S23" i="4"/>
  <c r="U23" i="4" s="1"/>
  <c r="P23" i="4"/>
  <c r="O23" i="4"/>
  <c r="N23" i="4"/>
  <c r="M23" i="4"/>
  <c r="L23" i="4"/>
  <c r="K23" i="4"/>
  <c r="J23" i="4"/>
  <c r="G23" i="4"/>
  <c r="I23" i="4" s="1"/>
  <c r="D23" i="4"/>
  <c r="U22" i="4"/>
  <c r="T22" i="4"/>
  <c r="S22" i="4"/>
  <c r="R22" i="4"/>
  <c r="Q22" i="4"/>
  <c r="P22" i="4"/>
  <c r="M22" i="4"/>
  <c r="O22" i="4" s="1"/>
  <c r="J22" i="4"/>
  <c r="I22" i="4"/>
  <c r="H22" i="4"/>
  <c r="G22" i="4"/>
  <c r="F22" i="4"/>
  <c r="E22" i="4"/>
  <c r="D22" i="4"/>
  <c r="T21" i="4"/>
  <c r="S21" i="4"/>
  <c r="U21" i="4" s="1"/>
  <c r="P21" i="4"/>
  <c r="O21" i="4"/>
  <c r="N21" i="4"/>
  <c r="M21" i="4"/>
  <c r="L21" i="4"/>
  <c r="K21" i="4"/>
  <c r="J21" i="4"/>
  <c r="H21" i="4"/>
  <c r="G21" i="4"/>
  <c r="I21" i="4" s="1"/>
  <c r="D21" i="4"/>
  <c r="U20" i="4"/>
  <c r="T20" i="4"/>
  <c r="S20" i="4"/>
  <c r="R20" i="4"/>
  <c r="Q20" i="4"/>
  <c r="P20" i="4"/>
  <c r="M20" i="4"/>
  <c r="O20" i="4" s="1"/>
  <c r="J20" i="4"/>
  <c r="I20" i="4"/>
  <c r="H20" i="4"/>
  <c r="G20" i="4"/>
  <c r="F20" i="4"/>
  <c r="E20" i="4"/>
  <c r="D20" i="4"/>
  <c r="S17" i="4"/>
  <c r="U17" i="4" s="1"/>
  <c r="R17" i="4"/>
  <c r="P17" i="4"/>
  <c r="Q17" i="4" s="1"/>
  <c r="O17" i="4"/>
  <c r="N17" i="4"/>
  <c r="M17" i="4"/>
  <c r="J17" i="4"/>
  <c r="L17" i="4" s="1"/>
  <c r="H17" i="4"/>
  <c r="G17" i="4"/>
  <c r="I17" i="4" s="1"/>
  <c r="D17" i="4"/>
  <c r="E17" i="4" s="1"/>
  <c r="U16" i="4"/>
  <c r="T16" i="4"/>
  <c r="S16" i="4"/>
  <c r="R16" i="4"/>
  <c r="Q16" i="4"/>
  <c r="P16" i="4"/>
  <c r="M16" i="4"/>
  <c r="O16" i="4" s="1"/>
  <c r="L16" i="4"/>
  <c r="J16" i="4"/>
  <c r="K16" i="4" s="1"/>
  <c r="I16" i="4"/>
  <c r="H16" i="4"/>
  <c r="G16" i="4"/>
  <c r="D16" i="4"/>
  <c r="F16" i="4" s="1"/>
  <c r="T15" i="4"/>
  <c r="S15" i="4"/>
  <c r="U15" i="4" s="1"/>
  <c r="P15" i="4"/>
  <c r="Q15" i="4" s="1"/>
  <c r="O15" i="4"/>
  <c r="N15" i="4"/>
  <c r="M15" i="4"/>
  <c r="L15" i="4"/>
  <c r="K15" i="4"/>
  <c r="J15" i="4"/>
  <c r="G15" i="4"/>
  <c r="I15" i="4" s="1"/>
  <c r="F15" i="4"/>
  <c r="D15" i="4"/>
  <c r="E15" i="4" s="1"/>
  <c r="U14" i="4"/>
  <c r="T14" i="4"/>
  <c r="S14" i="4"/>
  <c r="P14" i="4"/>
  <c r="R14" i="4" s="1"/>
  <c r="N14" i="4"/>
  <c r="M14" i="4"/>
  <c r="O14" i="4" s="1"/>
  <c r="J14" i="4"/>
  <c r="K14" i="4" s="1"/>
  <c r="I14" i="4"/>
  <c r="H14" i="4"/>
  <c r="G14" i="4"/>
  <c r="F14" i="4"/>
  <c r="E14" i="4"/>
  <c r="D14" i="4"/>
  <c r="S13" i="4"/>
  <c r="U13" i="4" s="1"/>
  <c r="R13" i="4"/>
  <c r="P13" i="4"/>
  <c r="Q13" i="4" s="1"/>
  <c r="O13" i="4"/>
  <c r="N13" i="4"/>
  <c r="M13" i="4"/>
  <c r="J13" i="4"/>
  <c r="L13" i="4" s="1"/>
  <c r="H13" i="4"/>
  <c r="G13" i="4"/>
  <c r="I13" i="4" s="1"/>
  <c r="D13" i="4"/>
  <c r="E13" i="4" s="1"/>
  <c r="U12" i="4"/>
  <c r="T12" i="4"/>
  <c r="S12" i="4"/>
  <c r="R12" i="4"/>
  <c r="Q12" i="4"/>
  <c r="P12" i="4"/>
  <c r="M12" i="4"/>
  <c r="O12" i="4" s="1"/>
  <c r="L12" i="4"/>
  <c r="J12" i="4"/>
  <c r="K12" i="4" s="1"/>
  <c r="I12" i="4"/>
  <c r="H12" i="4"/>
  <c r="G12" i="4"/>
  <c r="D12" i="4"/>
  <c r="F12" i="4" s="1"/>
  <c r="T11" i="4"/>
  <c r="S11" i="4"/>
  <c r="U11" i="4" s="1"/>
  <c r="P11" i="4"/>
  <c r="Q11" i="4" s="1"/>
  <c r="M11" i="4"/>
  <c r="O11" i="4" s="1"/>
  <c r="L11" i="4"/>
  <c r="K11" i="4"/>
  <c r="J11" i="4"/>
  <c r="I11" i="4"/>
  <c r="H11" i="4"/>
  <c r="G11" i="4"/>
  <c r="D11" i="4"/>
  <c r="F11" i="4" s="1"/>
  <c r="S10" i="4"/>
  <c r="U10" i="4" s="1"/>
  <c r="R10" i="4"/>
  <c r="Q10" i="4"/>
  <c r="P10" i="4"/>
  <c r="O10" i="4"/>
  <c r="N10" i="4"/>
  <c r="M10" i="4"/>
  <c r="J10" i="4"/>
  <c r="L10" i="4" s="1"/>
  <c r="G10" i="4"/>
  <c r="I10" i="4" s="1"/>
  <c r="F10" i="4"/>
  <c r="E10" i="4"/>
  <c r="D10" i="4"/>
  <c r="U9" i="4"/>
  <c r="T9" i="4"/>
  <c r="S9" i="4"/>
  <c r="P9" i="4"/>
  <c r="R9" i="4" s="1"/>
  <c r="M9" i="4"/>
  <c r="O9" i="4" s="1"/>
  <c r="L9" i="4"/>
  <c r="K9" i="4"/>
  <c r="J9" i="4"/>
  <c r="I9" i="4"/>
  <c r="H9" i="4"/>
  <c r="G9" i="4"/>
  <c r="D9" i="4"/>
  <c r="F9" i="4" s="1"/>
  <c r="S8" i="4"/>
  <c r="U8" i="4" s="1"/>
  <c r="R8" i="4"/>
  <c r="Q8" i="4"/>
  <c r="P8" i="4"/>
  <c r="O8" i="4"/>
  <c r="N8" i="4"/>
  <c r="M8" i="4"/>
  <c r="J8" i="4"/>
  <c r="L8" i="4" s="1"/>
  <c r="G8" i="4"/>
  <c r="I8" i="4" s="1"/>
  <c r="F8" i="4"/>
  <c r="E8" i="4"/>
  <c r="D8" i="4"/>
  <c r="U7" i="4"/>
  <c r="T7" i="4"/>
  <c r="S7" i="4"/>
  <c r="P7" i="4"/>
  <c r="R7" i="4" s="1"/>
  <c r="M7" i="4"/>
  <c r="O7" i="4" s="1"/>
  <c r="L7" i="4"/>
  <c r="K7" i="4"/>
  <c r="J7" i="4"/>
  <c r="I7" i="4"/>
  <c r="H7" i="4"/>
  <c r="G7" i="4"/>
  <c r="D7" i="4"/>
  <c r="E7" i="4" s="1"/>
  <c r="S6" i="4"/>
  <c r="U6" i="4" s="1"/>
  <c r="R6" i="4"/>
  <c r="Q6" i="4"/>
  <c r="P6" i="4"/>
  <c r="O6" i="4"/>
  <c r="N6" i="4"/>
  <c r="M6" i="4"/>
  <c r="J6" i="4"/>
  <c r="K6" i="4" s="1"/>
  <c r="G6" i="4"/>
  <c r="I6" i="4" s="1"/>
  <c r="F6" i="4"/>
  <c r="E6" i="4"/>
  <c r="D6" i="4"/>
  <c r="U5" i="4"/>
  <c r="T5" i="4"/>
  <c r="S5" i="4"/>
  <c r="P5" i="4"/>
  <c r="R5" i="4" s="1"/>
  <c r="M5" i="4"/>
  <c r="O5" i="4" s="1"/>
  <c r="L5" i="4"/>
  <c r="K5" i="4"/>
  <c r="J5" i="4"/>
  <c r="I5" i="4"/>
  <c r="H5" i="4"/>
  <c r="G5" i="4"/>
  <c r="D5" i="4"/>
  <c r="F5" i="4" s="1"/>
  <c r="S4" i="4"/>
  <c r="U4" i="4" s="1"/>
  <c r="R4" i="4"/>
  <c r="Q4" i="4"/>
  <c r="P4" i="4"/>
  <c r="O4" i="4"/>
  <c r="N4" i="4"/>
  <c r="M4" i="4"/>
  <c r="J4" i="4"/>
  <c r="L4" i="4" s="1"/>
  <c r="G4" i="4"/>
  <c r="I4" i="4" s="1"/>
  <c r="F4" i="4"/>
  <c r="E4" i="4"/>
  <c r="D4" i="4"/>
  <c r="D76" i="3"/>
  <c r="D75" i="4" s="1"/>
  <c r="L20" i="4" l="1"/>
  <c r="K20" i="4"/>
  <c r="F23" i="4"/>
  <c r="E23" i="4"/>
  <c r="R26" i="4"/>
  <c r="Q26" i="4"/>
  <c r="L29" i="4"/>
  <c r="K29" i="4"/>
  <c r="F34" i="4"/>
  <c r="E34" i="4"/>
  <c r="F37" i="4"/>
  <c r="E37" i="4"/>
  <c r="R37" i="4"/>
  <c r="Q37" i="4"/>
  <c r="H65" i="4"/>
  <c r="I65" i="4"/>
  <c r="N71" i="4"/>
  <c r="O71" i="4"/>
  <c r="E5" i="4"/>
  <c r="E9" i="4"/>
  <c r="F13" i="4"/>
  <c r="K13" i="4"/>
  <c r="T13" i="4"/>
  <c r="Q14" i="4"/>
  <c r="H15" i="4"/>
  <c r="R15" i="4"/>
  <c r="E16" i="4"/>
  <c r="N16" i="4"/>
  <c r="F17" i="4"/>
  <c r="K17" i="4"/>
  <c r="T17" i="4"/>
  <c r="F21" i="4"/>
  <c r="E21" i="4"/>
  <c r="N22" i="4"/>
  <c r="R23" i="4"/>
  <c r="Q23" i="4"/>
  <c r="H26" i="4"/>
  <c r="L27" i="4"/>
  <c r="K27" i="4"/>
  <c r="T28" i="4"/>
  <c r="F30" i="4"/>
  <c r="E30" i="4"/>
  <c r="N31" i="4"/>
  <c r="N39" i="4"/>
  <c r="T41" i="4"/>
  <c r="K48" i="4"/>
  <c r="U48" i="4"/>
  <c r="H49" i="4"/>
  <c r="N57" i="4"/>
  <c r="O57" i="4"/>
  <c r="T62" i="4"/>
  <c r="U62" i="4"/>
  <c r="H68" i="4"/>
  <c r="I68" i="4"/>
  <c r="R34" i="4"/>
  <c r="Q34" i="4"/>
  <c r="L35" i="4"/>
  <c r="K35" i="4"/>
  <c r="L38" i="4"/>
  <c r="K38" i="4"/>
  <c r="F39" i="4"/>
  <c r="E39" i="4"/>
  <c r="T59" i="4"/>
  <c r="U59" i="4"/>
  <c r="K4" i="4"/>
  <c r="Q5" i="4"/>
  <c r="Q7" i="4"/>
  <c r="K8" i="4"/>
  <c r="Q9" i="4"/>
  <c r="K10" i="4"/>
  <c r="E11" i="4"/>
  <c r="R11" i="4"/>
  <c r="E12" i="4"/>
  <c r="N12" i="4"/>
  <c r="L14" i="4"/>
  <c r="H4" i="4"/>
  <c r="T4" i="4"/>
  <c r="N5" i="4"/>
  <c r="H6" i="4"/>
  <c r="L6" i="4"/>
  <c r="T6" i="4"/>
  <c r="F7" i="4"/>
  <c r="N7" i="4"/>
  <c r="H8" i="4"/>
  <c r="T8" i="4"/>
  <c r="N9" i="4"/>
  <c r="H10" i="4"/>
  <c r="T10" i="4"/>
  <c r="N11" i="4"/>
  <c r="N20" i="4"/>
  <c r="R21" i="4"/>
  <c r="Q21" i="4"/>
  <c r="H23" i="4"/>
  <c r="L24" i="4"/>
  <c r="K24" i="4"/>
  <c r="T26" i="4"/>
  <c r="F28" i="4"/>
  <c r="E28" i="4"/>
  <c r="N29" i="4"/>
  <c r="R30" i="4"/>
  <c r="Q30" i="4"/>
  <c r="H34" i="4"/>
  <c r="T34" i="4"/>
  <c r="N35" i="4"/>
  <c r="H37" i="4"/>
  <c r="T37" i="4"/>
  <c r="N38" i="4"/>
  <c r="I39" i="4"/>
  <c r="O41" i="4"/>
  <c r="E47" i="4"/>
  <c r="O47" i="4"/>
  <c r="T47" i="4"/>
  <c r="O55" i="4"/>
  <c r="U55" i="4"/>
  <c r="H57" i="4"/>
  <c r="I57" i="4"/>
  <c r="U61" i="4"/>
  <c r="I62" i="4"/>
  <c r="N62" i="4"/>
  <c r="O62" i="4"/>
  <c r="I67" i="4"/>
  <c r="O67" i="4"/>
  <c r="T67" i="4"/>
  <c r="U67" i="4"/>
  <c r="O73" i="4"/>
  <c r="U73" i="4"/>
  <c r="L22" i="4"/>
  <c r="K22" i="4"/>
  <c r="F26" i="4"/>
  <c r="E26" i="4"/>
  <c r="R28" i="4"/>
  <c r="Q28" i="4"/>
  <c r="L31" i="4"/>
  <c r="K31" i="4"/>
  <c r="H60" i="4"/>
  <c r="I60" i="4"/>
  <c r="N65" i="4"/>
  <c r="O65" i="4"/>
  <c r="T71" i="4"/>
  <c r="U71" i="4"/>
  <c r="K39" i="4"/>
  <c r="U39" i="4"/>
  <c r="Q41" i="4"/>
  <c r="P54" i="1" l="1"/>
  <c r="M54" i="1"/>
  <c r="J54" i="1"/>
  <c r="G54" i="1"/>
  <c r="D54" i="1"/>
  <c r="P38" i="1"/>
  <c r="M38" i="1"/>
  <c r="J38" i="1"/>
  <c r="G38" i="1"/>
  <c r="D38" i="1"/>
  <c r="P35" i="1"/>
  <c r="M35" i="1"/>
  <c r="J35" i="1"/>
  <c r="G35" i="1"/>
  <c r="D35" i="1"/>
  <c r="P7" i="1"/>
  <c r="M7" i="1"/>
  <c r="J7" i="1"/>
  <c r="G7" i="1"/>
  <c r="D7" i="1"/>
  <c r="P4" i="1"/>
  <c r="M4" i="1"/>
  <c r="J4" i="1"/>
  <c r="G4" i="1"/>
  <c r="D4" i="1"/>
</calcChain>
</file>

<file path=xl/sharedStrings.xml><?xml version="1.0" encoding="utf-8"?>
<sst xmlns="http://schemas.openxmlformats.org/spreadsheetml/2006/main" count="699" uniqueCount="295">
  <si>
    <t>1 huoneiston kiintiestöt</t>
  </si>
  <si>
    <t>2 - 4 huoneiston kiinteistöt</t>
  </si>
  <si>
    <t>5 - 9 huoneiston kiinteistöt</t>
  </si>
  <si>
    <t>10 - 19 huoneiston kiinteistöt</t>
  </si>
  <si>
    <t>Yli 19 huoneiston kiinteistöt</t>
  </si>
  <si>
    <t>Keskimääräinen (painotettu)</t>
  </si>
  <si>
    <t>Keski-hajonta</t>
  </si>
  <si>
    <t>Luotta-musväli +/- (kg)</t>
  </si>
  <si>
    <t xml:space="preserve">1. Biojäte </t>
  </si>
  <si>
    <t>13,63 (hienoaines)</t>
  </si>
  <si>
    <t>48,54</t>
  </si>
  <si>
    <t>34,62</t>
  </si>
  <si>
    <t>1.1.1 Ruokahävikki</t>
  </si>
  <si>
    <t>22,00</t>
  </si>
  <si>
    <t>0,16</t>
  </si>
  <si>
    <t>1.1.2 Muu keittiöjäte</t>
  </si>
  <si>
    <t>26,54</t>
  </si>
  <si>
    <t>0,01 *</t>
  </si>
  <si>
    <t>11,88</t>
  </si>
  <si>
    <t>8,27</t>
  </si>
  <si>
    <t>1.2.1 Risut ja oksat</t>
  </si>
  <si>
    <t>1,13</t>
  </si>
  <si>
    <t>0,005 *</t>
  </si>
  <si>
    <t>0,99</t>
  </si>
  <si>
    <t>1.2.2 Puutarhaomenat</t>
  </si>
  <si>
    <t>1,26</t>
  </si>
  <si>
    <t>0,012</t>
  </si>
  <si>
    <t>1.2.3 Muu puutarhajäte</t>
  </si>
  <si>
    <t>9,49</t>
  </si>
  <si>
    <t>0,003 *</t>
  </si>
  <si>
    <t>5,92</t>
  </si>
  <si>
    <t xml:space="preserve">1.3 Muu biojäte </t>
  </si>
  <si>
    <t>1,06</t>
  </si>
  <si>
    <t>0,89</t>
  </si>
  <si>
    <t>1,36</t>
  </si>
  <si>
    <t>Biojäte yht.</t>
  </si>
  <si>
    <t>61,49</t>
  </si>
  <si>
    <t>58,36</t>
  </si>
  <si>
    <t>2. Paperi</t>
  </si>
  <si>
    <t>2,80 (hienoaines)</t>
  </si>
  <si>
    <t>2.1 Paperipakkaukset</t>
  </si>
  <si>
    <t>2,31 *</t>
  </si>
  <si>
    <t>0,08</t>
  </si>
  <si>
    <t xml:space="preserve">1,33 </t>
  </si>
  <si>
    <t>2.2 Pehmopaperi</t>
  </si>
  <si>
    <t>7,36</t>
  </si>
  <si>
    <t>0,51</t>
  </si>
  <si>
    <t>6,44</t>
  </si>
  <si>
    <t>2.3 Muu paperi</t>
  </si>
  <si>
    <t>2.3.1 Tuottajavastuun alainen keräyspaperi</t>
  </si>
  <si>
    <t>6,90</t>
  </si>
  <si>
    <t>0,03 *</t>
  </si>
  <si>
    <t>8,49</t>
  </si>
  <si>
    <t>2.3.2 Muu paperi</t>
  </si>
  <si>
    <t>1,20 *</t>
  </si>
  <si>
    <t>0,06</t>
  </si>
  <si>
    <t xml:space="preserve">2,25 </t>
  </si>
  <si>
    <t>Paperi yht.</t>
  </si>
  <si>
    <t>17,76</t>
  </si>
  <si>
    <t>0,26</t>
  </si>
  <si>
    <t>21,33</t>
  </si>
  <si>
    <t>3. Kartonki ja pahvi</t>
  </si>
  <si>
    <t xml:space="preserve">3.1 Kartonkipakkaukset </t>
  </si>
  <si>
    <t>3.1.1 Alumiinipinnoitetut kartonkitölkit</t>
  </si>
  <si>
    <t>0,97 *</t>
  </si>
  <si>
    <t>0,17</t>
  </si>
  <si>
    <t xml:space="preserve">1,54 </t>
  </si>
  <si>
    <t>3.1.2 Muut kartonkipakkaukset</t>
  </si>
  <si>
    <t>7,74</t>
  </si>
  <si>
    <t>0,82</t>
  </si>
  <si>
    <t>8,20</t>
  </si>
  <si>
    <t xml:space="preserve">3.2 Pahvipakkaukset </t>
  </si>
  <si>
    <t>1,59</t>
  </si>
  <si>
    <t>1,95</t>
  </si>
  <si>
    <t xml:space="preserve">3.3 Muu kartonki ja pahvi </t>
  </si>
  <si>
    <t>0,70</t>
  </si>
  <si>
    <t>0,22</t>
  </si>
  <si>
    <t>1,56</t>
  </si>
  <si>
    <t>Kartonki ja pahvi yht.</t>
  </si>
  <si>
    <t>11,00</t>
  </si>
  <si>
    <t>13,26</t>
  </si>
  <si>
    <t>4. Puu</t>
  </si>
  <si>
    <t>4.1 Puupakkaukset</t>
  </si>
  <si>
    <t>0,04 **</t>
  </si>
  <si>
    <t>0,60</t>
  </si>
  <si>
    <t xml:space="preserve">0,00 </t>
  </si>
  <si>
    <t>4.2 Kyllästetty puu*</t>
  </si>
  <si>
    <t>0,00</t>
  </si>
  <si>
    <t>0,28</t>
  </si>
  <si>
    <t>0,32</t>
  </si>
  <si>
    <t>4.3 Muu puu</t>
  </si>
  <si>
    <t>0,13</t>
  </si>
  <si>
    <t>4.3.1 Rakennus- ja purkupuu</t>
  </si>
  <si>
    <t>1,79</t>
  </si>
  <si>
    <t>0,58</t>
  </si>
  <si>
    <t>0,9</t>
  </si>
  <si>
    <t>4.3.2 Muu puu</t>
  </si>
  <si>
    <t>0,90</t>
  </si>
  <si>
    <t>0,0003 **</t>
  </si>
  <si>
    <t>1,14</t>
  </si>
  <si>
    <t>Puu yht.</t>
  </si>
  <si>
    <t>2,73</t>
  </si>
  <si>
    <t>2,50</t>
  </si>
  <si>
    <t>5. Muovit</t>
  </si>
  <si>
    <t>17,50 *</t>
  </si>
  <si>
    <t xml:space="preserve">25,51 </t>
  </si>
  <si>
    <t>5.1.1 Kovamuovipakkaukset</t>
  </si>
  <si>
    <t>9,54 *</t>
  </si>
  <si>
    <t>0,27</t>
  </si>
  <si>
    <t xml:space="preserve">12,98 </t>
  </si>
  <si>
    <t>5.1.2 Kalvomuovipakkaukset</t>
  </si>
  <si>
    <t>7,96 *</t>
  </si>
  <si>
    <t>0,81</t>
  </si>
  <si>
    <t xml:space="preserve">12,53 </t>
  </si>
  <si>
    <t>5,62 *</t>
  </si>
  <si>
    <t xml:space="preserve">2,94 </t>
  </si>
  <si>
    <t>5.2.1 Muu kovamuovi</t>
  </si>
  <si>
    <t>3,07</t>
  </si>
  <si>
    <t>0,48</t>
  </si>
  <si>
    <t>2,35</t>
  </si>
  <si>
    <t>5.2.2 Muu kalvomuovi</t>
  </si>
  <si>
    <t>2,55 **</t>
  </si>
  <si>
    <t>0,14</t>
  </si>
  <si>
    <t xml:space="preserve">0,59 </t>
  </si>
  <si>
    <t>Muovit yht.</t>
  </si>
  <si>
    <t>23,12</t>
  </si>
  <si>
    <t>28,45</t>
  </si>
  <si>
    <t>6. Lasi</t>
  </si>
  <si>
    <t>6.1 Lasipakkaukset</t>
  </si>
  <si>
    <t>3,62</t>
  </si>
  <si>
    <t>3,87</t>
  </si>
  <si>
    <t>6.2 Muu lasi</t>
  </si>
  <si>
    <t>0,62</t>
  </si>
  <si>
    <t>0,36</t>
  </si>
  <si>
    <t>0,42</t>
  </si>
  <si>
    <t>Lasi yht.</t>
  </si>
  <si>
    <t>4,24</t>
  </si>
  <si>
    <t>0,001 *</t>
  </si>
  <si>
    <t>4,29</t>
  </si>
  <si>
    <t>7. Metalli</t>
  </si>
  <si>
    <t>7.1 Metallipakkaukset</t>
  </si>
  <si>
    <t>7.1.1 Alumiinipakkaukset</t>
  </si>
  <si>
    <t>0,83</t>
  </si>
  <si>
    <t>1,10</t>
  </si>
  <si>
    <t>7.1.2 Muut metallipakkaukset</t>
  </si>
  <si>
    <t>1,41</t>
  </si>
  <si>
    <t>0,15</t>
  </si>
  <si>
    <t>1,38</t>
  </si>
  <si>
    <t>7.2 Muu metalli</t>
  </si>
  <si>
    <t>1,26 *</t>
  </si>
  <si>
    <t>0,96</t>
  </si>
  <si>
    <t xml:space="preserve">2,06 </t>
  </si>
  <si>
    <t>Metalli yht.</t>
  </si>
  <si>
    <t>3,50</t>
  </si>
  <si>
    <t>4,54</t>
  </si>
  <si>
    <t>8. Tekstiilit ja jalkineet</t>
  </si>
  <si>
    <t>8.1 Jalkineet ja laukut</t>
  </si>
  <si>
    <t>1,78</t>
  </si>
  <si>
    <t>0,29</t>
  </si>
  <si>
    <t>2,61</t>
  </si>
  <si>
    <t>7,27</t>
  </si>
  <si>
    <t>6,30</t>
  </si>
  <si>
    <t>8.2.1 Isot vaatteet ja kankaat</t>
  </si>
  <si>
    <t>4,38</t>
  </si>
  <si>
    <t>4,43</t>
  </si>
  <si>
    <t>8.2.2 Muut tekstiilit</t>
  </si>
  <si>
    <t>2,89 **</t>
  </si>
  <si>
    <t xml:space="preserve">0,00001 </t>
  </si>
  <si>
    <t>1,87</t>
  </si>
  <si>
    <t>Tekstiilit ja jalkineet  yht.</t>
  </si>
  <si>
    <t>9,05</t>
  </si>
  <si>
    <t>8,92</t>
  </si>
  <si>
    <t>9. Sähkölaitteet ja akut</t>
  </si>
  <si>
    <t>9.1 Sähkölaitteet</t>
  </si>
  <si>
    <t>0,01</t>
  </si>
  <si>
    <t>9.1.1 Loisteputki-, energiansäästö- ja LED-lamput*</t>
  </si>
  <si>
    <t>0,07 *</t>
  </si>
  <si>
    <t>0,65</t>
  </si>
  <si>
    <t xml:space="preserve">0,02 </t>
  </si>
  <si>
    <t>9.1.2 Muut sähkölaitteet</t>
  </si>
  <si>
    <t>1,43</t>
  </si>
  <si>
    <t>0,66</t>
  </si>
  <si>
    <t>1,35</t>
  </si>
  <si>
    <t>9.2 Paristot ja pienakut*</t>
  </si>
  <si>
    <t>0,11</t>
  </si>
  <si>
    <t>9.3 Ajoneuvoakut*</t>
  </si>
  <si>
    <t>Sähkölaitteet ja akut yht.</t>
  </si>
  <si>
    <t>1,61</t>
  </si>
  <si>
    <t>1,44</t>
  </si>
  <si>
    <t xml:space="preserve">10. Vaaralliset kemikaalit* </t>
  </si>
  <si>
    <t>10.1 Lääkkeet*</t>
  </si>
  <si>
    <t>0,21</t>
  </si>
  <si>
    <t>10.2 Muut vaaralliset kemikaalit*</t>
  </si>
  <si>
    <t>0,87</t>
  </si>
  <si>
    <t>Vaaralliset kemikaalit yht.</t>
  </si>
  <si>
    <t>0,44</t>
  </si>
  <si>
    <t>0,61</t>
  </si>
  <si>
    <t>0,72</t>
  </si>
  <si>
    <t>11. Sekalaiset jätteet</t>
  </si>
  <si>
    <t>11.1 Sekalaiset pakkaukset</t>
  </si>
  <si>
    <t>0,91 **</t>
  </si>
  <si>
    <t>0,19</t>
  </si>
  <si>
    <t xml:space="preserve">1,89 </t>
  </si>
  <si>
    <t>11.2 Vaipat ja siteet</t>
  </si>
  <si>
    <t>9,45</t>
  </si>
  <si>
    <t>0,98</t>
  </si>
  <si>
    <t>13,23</t>
  </si>
  <si>
    <t>11.3 Muut sekalaiset jätteet</t>
  </si>
  <si>
    <t>11.3.1 Muut polttokelpoiset jätteet</t>
  </si>
  <si>
    <t>4,67 **</t>
  </si>
  <si>
    <t>0,04 *</t>
  </si>
  <si>
    <t xml:space="preserve">10,67 </t>
  </si>
  <si>
    <t>11.3.2 Kiviainekset</t>
  </si>
  <si>
    <t>2,00</t>
  </si>
  <si>
    <t>1,85</t>
  </si>
  <si>
    <t>11.3.3 Muut polttokelvottomat jätteet</t>
  </si>
  <si>
    <t>4,82</t>
  </si>
  <si>
    <t>5,56</t>
  </si>
  <si>
    <t>Sekalaiset jätteet yht.</t>
  </si>
  <si>
    <t>21,84 *</t>
  </si>
  <si>
    <t xml:space="preserve">33,21 </t>
  </si>
  <si>
    <t>156,76</t>
  </si>
  <si>
    <t>177,00</t>
  </si>
  <si>
    <t xml:space="preserve">* vaarallista jätettä </t>
  </si>
  <si>
    <t>1 huoneiston kiinteistöt</t>
  </si>
  <si>
    <t>Osuus (%)</t>
  </si>
  <si>
    <t>Variaatio-kerroin</t>
  </si>
  <si>
    <t>Luotta-musväli +/- (%)</t>
  </si>
  <si>
    <t>1.1 Keittiöjäte</t>
  </si>
  <si>
    <t>1.2 Puutarhajäte</t>
  </si>
  <si>
    <t>76.5</t>
  </si>
  <si>
    <t>5.1 Muovipakkaukset</t>
  </si>
  <si>
    <t>5.2 Muu muovi</t>
  </si>
  <si>
    <t>8.2 Muut tekstiilit</t>
  </si>
  <si>
    <t>10. Vaaralliset kemikaalit*</t>
  </si>
  <si>
    <t>(kg/as/a)</t>
  </si>
  <si>
    <t>Vuosi 2015 keskimäärin (kg/as/a)</t>
  </si>
  <si>
    <t>Yhteismassa (kg/as/a)</t>
  </si>
  <si>
    <t>Yhteensä (%)</t>
  </si>
  <si>
    <t xml:space="preserve">(kg/as/a) </t>
  </si>
  <si>
    <t>Vuosi 2015 keskimäärin (%)</t>
  </si>
  <si>
    <t>33,0</t>
  </si>
  <si>
    <t>12,1</t>
  </si>
  <si>
    <t>7,5</t>
  </si>
  <si>
    <t>1,4</t>
  </si>
  <si>
    <t>16,1</t>
  </si>
  <si>
    <t>2,4</t>
  </si>
  <si>
    <t>2,6</t>
  </si>
  <si>
    <t>5,0</t>
  </si>
  <si>
    <t>0,4</t>
  </si>
  <si>
    <t>0,8</t>
  </si>
  <si>
    <t>18,8</t>
  </si>
  <si>
    <t>100</t>
  </si>
  <si>
    <t>p-arvo</t>
  </si>
  <si>
    <t>1 huoneiston kiinteistö</t>
  </si>
  <si>
    <t>2 - 4 huoneiston kiinteistö</t>
  </si>
  <si>
    <t>5 - 9 huoneiston kiinteistö</t>
  </si>
  <si>
    <t>10 - 19 huoneiston kiinteistö</t>
  </si>
  <si>
    <t>20 yli 20 huoneiston kiinteistö</t>
  </si>
  <si>
    <t>Tutkimusryhmien välisen eron merkitsevyys varianssianalyysillä</t>
  </si>
  <si>
    <t>Luottamusväli +/- (%)</t>
  </si>
  <si>
    <t>Variaatio- kerroin</t>
  </si>
  <si>
    <t>Variaatiokerroin</t>
  </si>
  <si>
    <t xml:space="preserve">1. Biojäte, hienoaines </t>
  </si>
  <si>
    <t>Tilastollisesti ei-merkitsevä</t>
  </si>
  <si>
    <t>Tillastollisesti oireellinen</t>
  </si>
  <si>
    <t>Tilastollisesti merkitsevä</t>
  </si>
  <si>
    <t>1.2.2 Muu puutarhajäte</t>
  </si>
  <si>
    <t>Tilastollisesti erittäin merkitsevä</t>
  </si>
  <si>
    <t>2. Paperi, hienoaines</t>
  </si>
  <si>
    <t>2.2 Muu paperi</t>
  </si>
  <si>
    <t>2.2.1 Tuottajavastuun alainen keräyspaperi</t>
  </si>
  <si>
    <t>2.2.2 Muu paperi</t>
  </si>
  <si>
    <t>2.3 Pehmopaperi</t>
  </si>
  <si>
    <t>4.2 Kyllästetty puu</t>
  </si>
  <si>
    <t>8.2.1 Vaatteet</t>
  </si>
  <si>
    <t>9.3 Paristot ja pienakut</t>
  </si>
  <si>
    <t>10. Vaaralliset kemikaalit</t>
  </si>
  <si>
    <t>10.1 Lääkkeet</t>
  </si>
  <si>
    <t>10.2 Muut vaaralliset kemikaalit</t>
  </si>
  <si>
    <t>Sekalaiset jäteet yht.</t>
  </si>
  <si>
    <t>Yhteismassa (kg)</t>
  </si>
  <si>
    <t>Josta hienoaineksen osuus</t>
  </si>
  <si>
    <t>20 ja yli 20 huoneiston kiinteistö</t>
  </si>
  <si>
    <t>(kg/as)/a</t>
  </si>
  <si>
    <t>Keskihajonta</t>
  </si>
  <si>
    <t>Luottamusväli +/- (kg)</t>
  </si>
  <si>
    <t>Kotitalouksien sekajäte vuoden 2015 tutkimuksessa</t>
  </si>
  <si>
    <r>
      <t>1.1 Keittiöjäte</t>
    </r>
    <r>
      <rPr>
        <i/>
        <sz val="9"/>
        <color indexed="8"/>
        <rFont val="Calibri"/>
        <family val="2"/>
        <scheme val="minor"/>
      </rPr>
      <t xml:space="preserve"> yhteensä</t>
    </r>
  </si>
  <si>
    <r>
      <t>1.2 Puutarhajäte</t>
    </r>
    <r>
      <rPr>
        <i/>
        <sz val="9"/>
        <color indexed="8"/>
        <rFont val="Calibri"/>
        <family val="2"/>
        <scheme val="minor"/>
      </rPr>
      <t xml:space="preserve"> yhteensä</t>
    </r>
  </si>
  <si>
    <r>
      <t>5.1 Muovipakkaukset</t>
    </r>
    <r>
      <rPr>
        <i/>
        <sz val="9"/>
        <rFont val="Calibri"/>
        <family val="2"/>
        <scheme val="minor"/>
      </rPr>
      <t xml:space="preserve"> yhteensä</t>
    </r>
  </si>
  <si>
    <r>
      <t>5.2 Muu muovi</t>
    </r>
    <r>
      <rPr>
        <i/>
        <sz val="9"/>
        <color indexed="8"/>
        <rFont val="Calibri"/>
        <family val="2"/>
        <scheme val="minor"/>
      </rPr>
      <t xml:space="preserve"> yhteensä</t>
    </r>
  </si>
  <si>
    <r>
      <t>8.2 Muut tekstiilit</t>
    </r>
    <r>
      <rPr>
        <i/>
        <sz val="9"/>
        <color indexed="8"/>
        <rFont val="Calibri"/>
        <family val="2"/>
        <scheme val="minor"/>
      </rPr>
      <t xml:space="preserve"> yhteensä</t>
    </r>
  </si>
  <si>
    <r>
      <t xml:space="preserve">*tilastollisesti merkitsevä/ ** tilastollisesti erittäin merkitsevä ero </t>
    </r>
    <r>
      <rPr>
        <b/>
        <sz val="9"/>
        <color theme="1"/>
        <rFont val="Calibri"/>
        <family val="2"/>
        <scheme val="minor"/>
      </rPr>
      <t>vuoteen 2015 verrattuna</t>
    </r>
    <r>
      <rPr>
        <sz val="9"/>
        <color theme="1"/>
        <rFont val="Calibri"/>
        <family val="2"/>
        <scheme val="minor"/>
      </rPr>
      <t xml:space="preserve">
</t>
    </r>
  </si>
  <si>
    <r>
      <t>*tilastollisesti merkitsevä/ ** erittäin merkitsevä ero</t>
    </r>
    <r>
      <rPr>
        <b/>
        <sz val="9"/>
        <color theme="1"/>
        <rFont val="Calibri"/>
        <family val="2"/>
        <scheme val="minor"/>
      </rPr>
      <t xml:space="preserve"> tutkimusryhmien välillä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</si>
</sst>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0.0%"/>
    <numFmt numFmtId="167" formatCode="0.0"/>
    <numFmt numFmtId="168" formatCode="0.0\ %"/>
    <numFmt numFmtId="169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3" fillId="4" borderId="0" applyFont="0" applyAlignment="0">
      <alignment wrapText="1"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</cellStyleXfs>
  <cellXfs count="241">
    <xf numFmtId="0" fontId="0" fillId="0" borderId="0" xfId="0"/>
    <xf numFmtId="0" fontId="4" fillId="11" borderId="0" xfId="7" applyFont="1" applyAlignment="1">
      <alignment wrapText="1"/>
    </xf>
    <xf numFmtId="0" fontId="4" fillId="9" borderId="0" xfId="5" applyFont="1" applyAlignment="1">
      <alignment horizontal="right"/>
    </xf>
    <xf numFmtId="0" fontId="4" fillId="11" borderId="0" xfId="7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/>
    <xf numFmtId="0" fontId="4" fillId="9" borderId="0" xfId="5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4" borderId="0" xfId="0" applyFont="1" applyFill="1"/>
    <xf numFmtId="0" fontId="6" fillId="12" borderId="4" xfId="0" applyFont="1" applyFill="1" applyBorder="1" applyAlignment="1">
      <alignment horizontal="center" vertical="center"/>
    </xf>
    <xf numFmtId="0" fontId="6" fillId="12" borderId="48" xfId="0" applyFont="1" applyFill="1" applyBorder="1" applyAlignment="1">
      <alignment horizontal="center" vertical="center" wrapText="1"/>
    </xf>
    <xf numFmtId="0" fontId="6" fillId="12" borderId="48" xfId="0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left" vertical="center"/>
    </xf>
    <xf numFmtId="0" fontId="4" fillId="3" borderId="13" xfId="2" applyFont="1" applyFill="1" applyBorder="1" applyAlignment="1">
      <alignment horizontal="left" vertical="center"/>
    </xf>
    <xf numFmtId="168" fontId="4" fillId="0" borderId="49" xfId="1" applyNumberFormat="1" applyFont="1" applyBorder="1" applyAlignment="1">
      <alignment horizontal="center" vertical="center"/>
    </xf>
    <xf numFmtId="168" fontId="4" fillId="13" borderId="49" xfId="1" applyNumberFormat="1" applyFont="1" applyFill="1" applyBorder="1" applyAlignment="1">
      <alignment horizontal="center" vertical="center"/>
    </xf>
    <xf numFmtId="169" fontId="4" fillId="0" borderId="49" xfId="0" applyNumberFormat="1" applyFont="1" applyBorder="1" applyAlignment="1">
      <alignment horizontal="center" vertical="center"/>
    </xf>
    <xf numFmtId="0" fontId="4" fillId="0" borderId="49" xfId="0" applyFont="1" applyBorder="1"/>
    <xf numFmtId="0" fontId="4" fillId="4" borderId="14" xfId="0" applyFont="1" applyFill="1" applyBorder="1"/>
    <xf numFmtId="0" fontId="7" fillId="5" borderId="7" xfId="3" applyFont="1" applyFill="1" applyBorder="1" applyAlignment="1">
      <alignment horizontal="left" vertical="center"/>
    </xf>
    <xf numFmtId="0" fontId="7" fillId="5" borderId="15" xfId="3" applyFont="1" applyFill="1" applyBorder="1" applyAlignment="1">
      <alignment horizontal="left" vertical="center"/>
    </xf>
    <xf numFmtId="168" fontId="4" fillId="0" borderId="50" xfId="1" applyNumberFormat="1" applyFont="1" applyBorder="1" applyAlignment="1">
      <alignment horizontal="center" vertical="center"/>
    </xf>
    <xf numFmtId="168" fontId="4" fillId="13" borderId="50" xfId="1" applyNumberFormat="1" applyFont="1" applyFill="1" applyBorder="1" applyAlignment="1">
      <alignment horizontal="center" vertical="center"/>
    </xf>
    <xf numFmtId="169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/>
    <xf numFmtId="0" fontId="8" fillId="4" borderId="0" xfId="3" applyFont="1" applyFill="1" applyBorder="1" applyAlignment="1">
      <alignment horizontal="left"/>
    </xf>
    <xf numFmtId="0" fontId="8" fillId="5" borderId="8" xfId="3" applyFont="1" applyFill="1" applyBorder="1" applyAlignment="1">
      <alignment horizontal="left"/>
    </xf>
    <xf numFmtId="0" fontId="4" fillId="4" borderId="17" xfId="0" applyFont="1" applyFill="1" applyBorder="1"/>
    <xf numFmtId="0" fontId="7" fillId="5" borderId="18" xfId="3" applyFont="1" applyFill="1" applyBorder="1" applyAlignment="1">
      <alignment horizontal="left"/>
    </xf>
    <xf numFmtId="0" fontId="7" fillId="5" borderId="19" xfId="3" applyFont="1" applyFill="1" applyBorder="1" applyAlignment="1">
      <alignment horizontal="left"/>
    </xf>
    <xf numFmtId="0" fontId="6" fillId="14" borderId="14" xfId="0" applyFont="1" applyFill="1" applyBorder="1" applyAlignment="1">
      <alignment vertical="center"/>
    </xf>
    <xf numFmtId="0" fontId="8" fillId="14" borderId="0" xfId="3" applyFont="1" applyFill="1" applyBorder="1" applyAlignment="1">
      <alignment wrapText="1"/>
    </xf>
    <xf numFmtId="0" fontId="9" fillId="14" borderId="0" xfId="4" applyFont="1" applyFill="1" applyBorder="1" applyAlignment="1"/>
    <xf numFmtId="0" fontId="8" fillId="3" borderId="11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5" borderId="24" xfId="3" applyFont="1" applyFill="1" applyBorder="1" applyAlignment="1"/>
    <xf numFmtId="0" fontId="8" fillId="5" borderId="13" xfId="3" applyFont="1" applyFill="1" applyBorder="1" applyAlignment="1"/>
    <xf numFmtId="0" fontId="7" fillId="5" borderId="7" xfId="3" applyFont="1" applyFill="1" applyBorder="1" applyAlignment="1"/>
    <xf numFmtId="0" fontId="7" fillId="5" borderId="15" xfId="3" applyFont="1" applyFill="1" applyBorder="1" applyAlignment="1"/>
    <xf numFmtId="0" fontId="8" fillId="4" borderId="0" xfId="3" applyFont="1" applyFill="1" applyBorder="1" applyAlignment="1"/>
    <xf numFmtId="0" fontId="8" fillId="5" borderId="25" xfId="3" applyFont="1" applyFill="1" applyBorder="1" applyAlignment="1"/>
    <xf numFmtId="0" fontId="8" fillId="5" borderId="16" xfId="3" applyFont="1" applyFill="1" applyBorder="1" applyAlignment="1"/>
    <xf numFmtId="0" fontId="4" fillId="4" borderId="51" xfId="0" applyFont="1" applyFill="1" applyBorder="1"/>
    <xf numFmtId="0" fontId="8" fillId="5" borderId="21" xfId="3" applyFont="1" applyFill="1" applyBorder="1" applyAlignment="1"/>
    <xf numFmtId="0" fontId="8" fillId="5" borderId="52" xfId="3" applyFont="1" applyFill="1" applyBorder="1" applyAlignment="1"/>
    <xf numFmtId="168" fontId="4" fillId="0" borderId="53" xfId="1" applyNumberFormat="1" applyFont="1" applyBorder="1" applyAlignment="1">
      <alignment horizontal="center" vertical="center"/>
    </xf>
    <xf numFmtId="0" fontId="4" fillId="14" borderId="0" xfId="0" applyFont="1" applyFill="1" applyBorder="1"/>
    <xf numFmtId="0" fontId="4" fillId="3" borderId="6" xfId="4" applyFont="1" applyFill="1" applyBorder="1" applyAlignment="1">
      <alignment vertical="center"/>
    </xf>
    <xf numFmtId="0" fontId="4" fillId="3" borderId="15" xfId="4" applyFont="1" applyFill="1" applyBorder="1" applyAlignment="1">
      <alignment vertical="center"/>
    </xf>
    <xf numFmtId="0" fontId="8" fillId="5" borderId="7" xfId="4" applyFont="1" applyFill="1" applyBorder="1" applyAlignment="1"/>
    <xf numFmtId="0" fontId="8" fillId="5" borderId="15" xfId="4" applyFont="1" applyFill="1" applyBorder="1" applyAlignment="1"/>
    <xf numFmtId="0" fontId="7" fillId="4" borderId="0" xfId="4" applyFont="1" applyFill="1" applyBorder="1" applyAlignment="1"/>
    <xf numFmtId="0" fontId="7" fillId="5" borderId="25" xfId="4" applyFont="1" applyFill="1" applyBorder="1" applyAlignment="1"/>
    <xf numFmtId="0" fontId="8" fillId="4" borderId="0" xfId="4" applyFont="1" applyFill="1" applyBorder="1" applyAlignment="1"/>
    <xf numFmtId="0" fontId="8" fillId="5" borderId="16" xfId="4" applyFont="1" applyFill="1" applyBorder="1" applyAlignment="1"/>
    <xf numFmtId="0" fontId="7" fillId="5" borderId="7" xfId="4" applyFont="1" applyFill="1" applyBorder="1" applyAlignment="1"/>
    <xf numFmtId="0" fontId="7" fillId="5" borderId="15" xfId="4" applyFont="1" applyFill="1" applyBorder="1" applyAlignment="1"/>
    <xf numFmtId="0" fontId="7" fillId="5" borderId="18" xfId="4" applyFont="1" applyFill="1" applyBorder="1" applyAlignment="1"/>
    <xf numFmtId="0" fontId="7" fillId="5" borderId="19" xfId="4" applyFont="1" applyFill="1" applyBorder="1" applyAlignment="1"/>
    <xf numFmtId="0" fontId="8" fillId="14" borderId="28" xfId="3" applyFont="1" applyFill="1" applyBorder="1" applyAlignment="1">
      <alignment wrapText="1"/>
    </xf>
    <xf numFmtId="0" fontId="4" fillId="3" borderId="11" xfId="4" applyFont="1" applyFill="1" applyBorder="1" applyAlignment="1">
      <alignment vertical="center"/>
    </xf>
    <xf numFmtId="0" fontId="8" fillId="5" borderId="24" xfId="4" applyFont="1" applyFill="1" applyBorder="1" applyAlignment="1"/>
    <xf numFmtId="0" fontId="8" fillId="5" borderId="13" xfId="4" applyFont="1" applyFill="1" applyBorder="1" applyAlignment="1"/>
    <xf numFmtId="0" fontId="4" fillId="5" borderId="7" xfId="4" applyFont="1" applyFill="1" applyBorder="1" applyAlignment="1">
      <alignment vertical="center"/>
    </xf>
    <xf numFmtId="0" fontId="4" fillId="5" borderId="15" xfId="4" applyFont="1" applyFill="1" applyBorder="1" applyAlignment="1">
      <alignment vertical="center"/>
    </xf>
    <xf numFmtId="0" fontId="8" fillId="4" borderId="0" xfId="4" applyFont="1" applyFill="1" applyBorder="1" applyAlignment="1">
      <alignment vertical="center"/>
    </xf>
    <xf numFmtId="0" fontId="8" fillId="5" borderId="25" xfId="4" applyFont="1" applyFill="1" applyBorder="1" applyAlignment="1">
      <alignment vertical="center"/>
    </xf>
    <xf numFmtId="0" fontId="8" fillId="4" borderId="27" xfId="4" applyFont="1" applyFill="1" applyBorder="1" applyAlignment="1">
      <alignment vertical="center"/>
    </xf>
    <xf numFmtId="0" fontId="8" fillId="5" borderId="21" xfId="4" applyFont="1" applyFill="1" applyBorder="1" applyAlignment="1">
      <alignment vertical="center"/>
    </xf>
    <xf numFmtId="0" fontId="7" fillId="3" borderId="6" xfId="4" applyFont="1" applyFill="1" applyBorder="1" applyAlignment="1">
      <alignment vertical="center"/>
    </xf>
    <xf numFmtId="0" fontId="7" fillId="3" borderId="15" xfId="4" applyFont="1" applyFill="1" applyBorder="1" applyAlignment="1">
      <alignment vertical="center"/>
    </xf>
    <xf numFmtId="0" fontId="4" fillId="4" borderId="0" xfId="4" applyFont="1" applyFill="1" applyBorder="1" applyAlignment="1">
      <alignment vertical="center"/>
    </xf>
    <xf numFmtId="0" fontId="4" fillId="5" borderId="25" xfId="4" applyFont="1" applyFill="1" applyBorder="1" applyAlignment="1">
      <alignment vertical="center"/>
    </xf>
    <xf numFmtId="0" fontId="4" fillId="5" borderId="8" xfId="4" applyFont="1" applyFill="1" applyBorder="1" applyAlignment="1">
      <alignment vertical="center"/>
    </xf>
    <xf numFmtId="0" fontId="4" fillId="4" borderId="27" xfId="4" applyFont="1" applyFill="1" applyBorder="1" applyAlignment="1">
      <alignment vertical="center"/>
    </xf>
    <xf numFmtId="0" fontId="4" fillId="5" borderId="21" xfId="4" applyFont="1" applyFill="1" applyBorder="1" applyAlignment="1">
      <alignment vertical="center"/>
    </xf>
    <xf numFmtId="0" fontId="4" fillId="5" borderId="18" xfId="4" applyFont="1" applyFill="1" applyBorder="1" applyAlignment="1">
      <alignment vertical="center"/>
    </xf>
    <xf numFmtId="0" fontId="4" fillId="5" borderId="19" xfId="4" applyFont="1" applyFill="1" applyBorder="1" applyAlignment="1">
      <alignment vertical="center"/>
    </xf>
    <xf numFmtId="0" fontId="4" fillId="5" borderId="16" xfId="4" applyFont="1" applyFill="1" applyBorder="1" applyAlignment="1">
      <alignment vertical="center"/>
    </xf>
    <xf numFmtId="0" fontId="4" fillId="4" borderId="0" xfId="0" applyFont="1" applyFill="1" applyBorder="1"/>
    <xf numFmtId="0" fontId="4" fillId="0" borderId="14" xfId="0" applyFont="1" applyFill="1" applyBorder="1"/>
    <xf numFmtId="0" fontId="4" fillId="14" borderId="29" xfId="4" applyFont="1" applyFill="1" applyBorder="1" applyAlignment="1">
      <alignment vertical="center"/>
    </xf>
    <xf numFmtId="0" fontId="10" fillId="14" borderId="0" xfId="4" applyFont="1" applyFill="1" applyBorder="1" applyAlignment="1">
      <alignment wrapText="1"/>
    </xf>
    <xf numFmtId="0" fontId="6" fillId="14" borderId="30" xfId="0" applyFont="1" applyFill="1" applyBorder="1" applyAlignment="1">
      <alignment vertical="center"/>
    </xf>
    <xf numFmtId="0" fontId="8" fillId="14" borderId="31" xfId="3" applyFont="1" applyFill="1" applyBorder="1" applyAlignment="1">
      <alignment wrapText="1"/>
    </xf>
    <xf numFmtId="0" fontId="9" fillId="14" borderId="31" xfId="4" applyFont="1" applyFill="1" applyBorder="1" applyAlignment="1"/>
    <xf numFmtId="0" fontId="6" fillId="14" borderId="32" xfId="0" applyFont="1" applyFill="1" applyBorder="1"/>
    <xf numFmtId="0" fontId="4" fillId="14" borderId="33" xfId="0" applyFont="1" applyFill="1" applyBorder="1"/>
    <xf numFmtId="0" fontId="4" fillId="14" borderId="34" xfId="0" applyFont="1" applyFill="1" applyBorder="1"/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6" fillId="12" borderId="4" xfId="0" applyFont="1" applyFill="1" applyBorder="1" applyAlignment="1">
      <alignment horizontal="center" vertical="center" wrapText="1"/>
    </xf>
    <xf numFmtId="167" fontId="4" fillId="0" borderId="49" xfId="0" applyNumberFormat="1" applyFont="1" applyBorder="1" applyAlignment="1">
      <alignment horizontal="center" vertical="center"/>
    </xf>
    <xf numFmtId="167" fontId="4" fillId="13" borderId="49" xfId="0" applyNumberFormat="1" applyFont="1" applyFill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167" fontId="4" fillId="0" borderId="50" xfId="0" applyNumberFormat="1" applyFont="1" applyBorder="1" applyAlignment="1">
      <alignment horizontal="center" vertical="center"/>
    </xf>
    <xf numFmtId="167" fontId="4" fillId="13" borderId="50" xfId="0" applyNumberFormat="1" applyFont="1" applyFill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0" fontId="8" fillId="4" borderId="13" xfId="3" applyFont="1" applyFill="1" applyBorder="1" applyAlignment="1"/>
    <xf numFmtId="0" fontId="8" fillId="5" borderId="8" xfId="3" applyFont="1" applyFill="1" applyBorder="1" applyAlignment="1"/>
    <xf numFmtId="0" fontId="4" fillId="4" borderId="27" xfId="0" applyFont="1" applyFill="1" applyBorder="1"/>
    <xf numFmtId="167" fontId="4" fillId="0" borderId="53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11" borderId="45" xfId="7" applyFont="1" applyBorder="1" applyAlignment="1">
      <alignment wrapText="1"/>
    </xf>
    <xf numFmtId="0" fontId="4" fillId="0" borderId="0" xfId="0" applyFont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49" fontId="4" fillId="0" borderId="6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12" fillId="6" borderId="6" xfId="0" applyNumberFormat="1" applyFont="1" applyFill="1" applyBorder="1"/>
    <xf numFmtId="2" fontId="12" fillId="6" borderId="7" xfId="0" applyNumberFormat="1" applyFont="1" applyFill="1" applyBorder="1"/>
    <xf numFmtId="2" fontId="12" fillId="6" borderId="8" xfId="0" applyNumberFormat="1" applyFont="1" applyFill="1" applyBorder="1"/>
    <xf numFmtId="49" fontId="12" fillId="6" borderId="6" xfId="0" applyNumberFormat="1" applyFont="1" applyFill="1" applyBorder="1" applyAlignment="1">
      <alignment horizontal="center"/>
    </xf>
    <xf numFmtId="2" fontId="12" fillId="6" borderId="10" xfId="0" applyNumberFormat="1" applyFont="1" applyFill="1" applyBorder="1" applyAlignment="1">
      <alignment horizontal="center"/>
    </xf>
    <xf numFmtId="0" fontId="7" fillId="5" borderId="8" xfId="3" applyFont="1" applyFill="1" applyBorder="1" applyAlignment="1">
      <alignment horizontal="left" vertical="center"/>
    </xf>
    <xf numFmtId="2" fontId="4" fillId="0" borderId="6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49" fontId="4" fillId="0" borderId="10" xfId="0" applyNumberFormat="1" applyFont="1" applyBorder="1" applyAlignment="1">
      <alignment horizontal="center"/>
    </xf>
    <xf numFmtId="0" fontId="7" fillId="5" borderId="16" xfId="3" applyFont="1" applyFill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2" fontId="4" fillId="0" borderId="0" xfId="0" applyNumberFormat="1" applyFont="1"/>
    <xf numFmtId="2" fontId="4" fillId="0" borderId="10" xfId="0" applyNumberFormat="1" applyFont="1" applyBorder="1" applyAlignment="1">
      <alignment horizontal="center"/>
    </xf>
    <xf numFmtId="2" fontId="4" fillId="0" borderId="20" xfId="0" applyNumberFormat="1" applyFont="1" applyBorder="1"/>
    <xf numFmtId="2" fontId="4" fillId="0" borderId="18" xfId="0" applyNumberFormat="1" applyFont="1" applyBorder="1"/>
    <xf numFmtId="2" fontId="4" fillId="0" borderId="21" xfId="0" applyNumberFormat="1" applyFont="1" applyBorder="1"/>
    <xf numFmtId="49" fontId="4" fillId="0" borderId="20" xfId="0" applyNumberFormat="1" applyFont="1" applyBorder="1" applyAlignment="1">
      <alignment horizontal="center"/>
    </xf>
    <xf numFmtId="2" fontId="4" fillId="0" borderId="22" xfId="0" applyNumberFormat="1" applyFont="1" applyBorder="1"/>
    <xf numFmtId="2" fontId="4" fillId="0" borderId="23" xfId="0" applyNumberFormat="1" applyFont="1" applyBorder="1" applyAlignment="1">
      <alignment horizontal="center"/>
    </xf>
    <xf numFmtId="0" fontId="6" fillId="7" borderId="14" xfId="0" applyFont="1" applyFill="1" applyBorder="1" applyAlignment="1">
      <alignment vertical="center"/>
    </xf>
    <xf numFmtId="0" fontId="8" fillId="7" borderId="0" xfId="3" applyFont="1" applyFill="1" applyBorder="1" applyAlignment="1">
      <alignment wrapText="1"/>
    </xf>
    <xf numFmtId="0" fontId="9" fillId="8" borderId="0" xfId="4" applyFont="1" applyFill="1" applyBorder="1" applyAlignment="1"/>
    <xf numFmtId="2" fontId="4" fillId="8" borderId="12" xfId="0" applyNumberFormat="1" applyFont="1" applyFill="1" applyBorder="1"/>
    <xf numFmtId="2" fontId="4" fillId="8" borderId="24" xfId="0" applyNumberFormat="1" applyFont="1" applyFill="1" applyBorder="1"/>
    <xf numFmtId="2" fontId="4" fillId="8" borderId="25" xfId="0" applyNumberFormat="1" applyFont="1" applyFill="1" applyBorder="1"/>
    <xf numFmtId="49" fontId="4" fillId="8" borderId="12" xfId="0" applyNumberFormat="1" applyFont="1" applyFill="1" applyBorder="1" applyAlignment="1">
      <alignment horizontal="center"/>
    </xf>
    <xf numFmtId="2" fontId="4" fillId="8" borderId="9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7" borderId="28" xfId="3" applyFont="1" applyFill="1" applyBorder="1" applyAlignment="1">
      <alignment wrapText="1"/>
    </xf>
    <xf numFmtId="165" fontId="4" fillId="0" borderId="23" xfId="0" applyNumberFormat="1" applyFont="1" applyBorder="1" applyAlignment="1">
      <alignment horizontal="center"/>
    </xf>
    <xf numFmtId="2" fontId="4" fillId="6" borderId="10" xfId="0" applyNumberFormat="1" applyFont="1" applyFill="1" applyBorder="1" applyAlignment="1">
      <alignment horizontal="center"/>
    </xf>
    <xf numFmtId="0" fontId="8" fillId="8" borderId="0" xfId="3" applyFont="1" applyFill="1" applyBorder="1" applyAlignment="1">
      <alignment wrapText="1"/>
    </xf>
    <xf numFmtId="164" fontId="4" fillId="8" borderId="9" xfId="0" applyNumberFormat="1" applyFont="1" applyFill="1" applyBorder="1" applyAlignment="1">
      <alignment horizontal="center"/>
    </xf>
    <xf numFmtId="0" fontId="6" fillId="8" borderId="14" xfId="0" applyFont="1" applyFill="1" applyBorder="1" applyAlignment="1">
      <alignment vertical="center"/>
    </xf>
    <xf numFmtId="0" fontId="4" fillId="7" borderId="29" xfId="4" applyFont="1" applyFill="1" applyBorder="1" applyAlignment="1">
      <alignment vertical="center"/>
    </xf>
    <xf numFmtId="0" fontId="10" fillId="8" borderId="0" xfId="4" applyFont="1" applyFill="1" applyBorder="1" applyAlignment="1">
      <alignment wrapText="1"/>
    </xf>
    <xf numFmtId="0" fontId="6" fillId="8" borderId="30" xfId="0" applyFont="1" applyFill="1" applyBorder="1" applyAlignment="1">
      <alignment vertical="center"/>
    </xf>
    <xf numFmtId="0" fontId="8" fillId="8" borderId="31" xfId="3" applyFont="1" applyFill="1" applyBorder="1" applyAlignment="1">
      <alignment wrapText="1"/>
    </xf>
    <xf numFmtId="0" fontId="9" fillId="8" borderId="31" xfId="4" applyFont="1" applyFill="1" applyBorder="1" applyAlignment="1"/>
    <xf numFmtId="0" fontId="6" fillId="8" borderId="32" xfId="0" applyFont="1" applyFill="1" applyBorder="1"/>
    <xf numFmtId="0" fontId="4" fillId="8" borderId="33" xfId="0" applyFont="1" applyFill="1" applyBorder="1"/>
    <xf numFmtId="0" fontId="4" fillId="8" borderId="34" xfId="0" applyFont="1" applyFill="1" applyBorder="1"/>
    <xf numFmtId="2" fontId="4" fillId="8" borderId="32" xfId="0" applyNumberFormat="1" applyFont="1" applyFill="1" applyBorder="1"/>
    <xf numFmtId="2" fontId="4" fillId="8" borderId="33" xfId="0" applyNumberFormat="1" applyFont="1" applyFill="1" applyBorder="1"/>
    <xf numFmtId="2" fontId="4" fillId="8" borderId="34" xfId="0" applyNumberFormat="1" applyFont="1" applyFill="1" applyBorder="1"/>
    <xf numFmtId="49" fontId="4" fillId="8" borderId="32" xfId="0" applyNumberFormat="1" applyFont="1" applyFill="1" applyBorder="1" applyAlignment="1">
      <alignment horizontal="center"/>
    </xf>
    <xf numFmtId="2" fontId="4" fillId="8" borderId="35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167" fontId="4" fillId="10" borderId="50" xfId="6" applyNumberFormat="1" applyFont="1" applyBorder="1" applyAlignment="1">
      <alignment horizontal="center" vertical="center"/>
    </xf>
    <xf numFmtId="164" fontId="4" fillId="10" borderId="50" xfId="6" applyNumberFormat="1" applyFont="1" applyBorder="1" applyAlignment="1">
      <alignment horizontal="center" vertical="center"/>
    </xf>
    <xf numFmtId="167" fontId="4" fillId="14" borderId="50" xfId="0" applyNumberFormat="1" applyFont="1" applyFill="1" applyBorder="1" applyAlignment="1">
      <alignment horizontal="center" vertical="center"/>
    </xf>
    <xf numFmtId="164" fontId="4" fillId="14" borderId="50" xfId="0" applyNumberFormat="1" applyFont="1" applyFill="1" applyBorder="1" applyAlignment="1">
      <alignment horizontal="center" vertical="center"/>
    </xf>
    <xf numFmtId="167" fontId="4" fillId="14" borderId="54" xfId="0" applyNumberFormat="1" applyFont="1" applyFill="1" applyBorder="1" applyAlignment="1">
      <alignment horizontal="center" vertical="center"/>
    </xf>
    <xf numFmtId="0" fontId="4" fillId="14" borderId="54" xfId="0" applyFont="1" applyFill="1" applyBorder="1" applyAlignment="1">
      <alignment horizontal="center" vertical="center"/>
    </xf>
    <xf numFmtId="0" fontId="4" fillId="14" borderId="50" xfId="0" applyFont="1" applyFill="1" applyBorder="1"/>
    <xf numFmtId="0" fontId="4" fillId="2" borderId="37" xfId="0" applyFont="1" applyFill="1" applyBorder="1" applyAlignment="1">
      <alignment wrapText="1"/>
    </xf>
    <xf numFmtId="0" fontId="4" fillId="9" borderId="0" xfId="5" applyFont="1" applyAlignment="1">
      <alignment wrapText="1"/>
    </xf>
    <xf numFmtId="166" fontId="4" fillId="0" borderId="6" xfId="1" applyNumberFormat="1" applyFont="1" applyBorder="1"/>
    <xf numFmtId="166" fontId="4" fillId="0" borderId="7" xfId="1" applyNumberFormat="1" applyFont="1" applyBorder="1"/>
    <xf numFmtId="166" fontId="4" fillId="0" borderId="8" xfId="1" applyNumberFormat="1" applyFont="1" applyBorder="1"/>
    <xf numFmtId="166" fontId="4" fillId="0" borderId="37" xfId="1" applyNumberFormat="1" applyFont="1" applyBorder="1"/>
    <xf numFmtId="167" fontId="4" fillId="0" borderId="6" xfId="1" applyNumberFormat="1" applyFont="1" applyBorder="1"/>
    <xf numFmtId="167" fontId="4" fillId="0" borderId="7" xfId="1" applyNumberFormat="1" applyFont="1" applyBorder="1"/>
    <xf numFmtId="167" fontId="4" fillId="0" borderId="8" xfId="1" applyNumberFormat="1" applyFont="1" applyBorder="1"/>
    <xf numFmtId="167" fontId="4" fillId="0" borderId="37" xfId="1" applyNumberFormat="1" applyFont="1" applyBorder="1"/>
    <xf numFmtId="2" fontId="4" fillId="0" borderId="6" xfId="1" applyNumberFormat="1" applyFont="1" applyBorder="1"/>
    <xf numFmtId="2" fontId="4" fillId="0" borderId="7" xfId="1" applyNumberFormat="1" applyFont="1" applyBorder="1"/>
    <xf numFmtId="2" fontId="4" fillId="0" borderId="20" xfId="1" applyNumberFormat="1" applyFont="1" applyBorder="1"/>
    <xf numFmtId="2" fontId="4" fillId="0" borderId="18" xfId="1" applyNumberFormat="1" applyFont="1" applyBorder="1"/>
    <xf numFmtId="167" fontId="4" fillId="0" borderId="21" xfId="1" applyNumberFormat="1" applyFont="1" applyBorder="1"/>
    <xf numFmtId="167" fontId="4" fillId="0" borderId="20" xfId="1" applyNumberFormat="1" applyFont="1" applyBorder="1"/>
    <xf numFmtId="167" fontId="4" fillId="0" borderId="18" xfId="1" applyNumberFormat="1" applyFont="1" applyBorder="1"/>
    <xf numFmtId="167" fontId="4" fillId="0" borderId="22" xfId="1" applyNumberFormat="1" applyFont="1" applyBorder="1"/>
    <xf numFmtId="2" fontId="4" fillId="8" borderId="12" xfId="1" applyNumberFormat="1" applyFont="1" applyFill="1" applyBorder="1"/>
    <xf numFmtId="2" fontId="4" fillId="8" borderId="24" xfId="1" applyNumberFormat="1" applyFont="1" applyFill="1" applyBorder="1"/>
    <xf numFmtId="167" fontId="4" fillId="8" borderId="25" xfId="1" applyNumberFormat="1" applyFont="1" applyFill="1" applyBorder="1"/>
    <xf numFmtId="167" fontId="4" fillId="8" borderId="12" xfId="1" applyNumberFormat="1" applyFont="1" applyFill="1" applyBorder="1"/>
    <xf numFmtId="167" fontId="4" fillId="8" borderId="24" xfId="1" applyNumberFormat="1" applyFont="1" applyFill="1" applyBorder="1"/>
    <xf numFmtId="167" fontId="4" fillId="8" borderId="38" xfId="1" applyNumberFormat="1" applyFont="1" applyFill="1" applyBorder="1"/>
    <xf numFmtId="0" fontId="8" fillId="8" borderId="28" xfId="3" applyFont="1" applyFill="1" applyBorder="1" applyAlignment="1">
      <alignment wrapText="1"/>
    </xf>
    <xf numFmtId="167" fontId="4" fillId="0" borderId="20" xfId="1" applyNumberFormat="1" applyFont="1" applyFill="1" applyBorder="1"/>
    <xf numFmtId="167" fontId="4" fillId="0" borderId="18" xfId="1" applyNumberFormat="1" applyFont="1" applyFill="1" applyBorder="1"/>
    <xf numFmtId="167" fontId="4" fillId="0" borderId="21" xfId="1" applyNumberFormat="1" applyFont="1" applyFill="1" applyBorder="1"/>
    <xf numFmtId="167" fontId="4" fillId="0" borderId="22" xfId="1" applyNumberFormat="1" applyFont="1" applyFill="1" applyBorder="1"/>
    <xf numFmtId="167" fontId="4" fillId="8" borderId="6" xfId="1" applyNumberFormat="1" applyFont="1" applyFill="1" applyBorder="1"/>
    <xf numFmtId="167" fontId="4" fillId="8" borderId="7" xfId="1" applyNumberFormat="1" applyFont="1" applyFill="1" applyBorder="1"/>
    <xf numFmtId="167" fontId="4" fillId="8" borderId="8" xfId="1" applyNumberFormat="1" applyFont="1" applyFill="1" applyBorder="1"/>
    <xf numFmtId="167" fontId="4" fillId="8" borderId="37" xfId="1" applyNumberFormat="1" applyFont="1" applyFill="1" applyBorder="1"/>
    <xf numFmtId="0" fontId="4" fillId="8" borderId="29" xfId="4" applyFont="1" applyFill="1" applyBorder="1" applyAlignment="1">
      <alignment vertical="center"/>
    </xf>
    <xf numFmtId="167" fontId="4" fillId="8" borderId="20" xfId="1" applyNumberFormat="1" applyFont="1" applyFill="1" applyBorder="1"/>
    <xf numFmtId="167" fontId="4" fillId="8" borderId="18" xfId="1" applyNumberFormat="1" applyFont="1" applyFill="1" applyBorder="1"/>
    <xf numFmtId="167" fontId="4" fillId="8" borderId="21" xfId="1" applyNumberFormat="1" applyFont="1" applyFill="1" applyBorder="1"/>
    <xf numFmtId="167" fontId="4" fillId="8" borderId="22" xfId="1" applyNumberFormat="1" applyFont="1" applyFill="1" applyBorder="1"/>
    <xf numFmtId="167" fontId="4" fillId="8" borderId="39" xfId="1" applyNumberFormat="1" applyFont="1" applyFill="1" applyBorder="1"/>
    <xf numFmtId="167" fontId="4" fillId="8" borderId="40" xfId="1" applyNumberFormat="1" applyFont="1" applyFill="1" applyBorder="1"/>
    <xf numFmtId="167" fontId="4" fillId="8" borderId="41" xfId="1" applyNumberFormat="1" applyFont="1" applyFill="1" applyBorder="1"/>
    <xf numFmtId="167" fontId="4" fillId="8" borderId="42" xfId="1" applyNumberFormat="1" applyFont="1" applyFill="1" applyBorder="1"/>
    <xf numFmtId="0" fontId="4" fillId="5" borderId="0" xfId="0" applyFont="1" applyFill="1"/>
    <xf numFmtId="168" fontId="4" fillId="14" borderId="50" xfId="1" applyNumberFormat="1" applyFont="1" applyFill="1" applyBorder="1" applyAlignment="1">
      <alignment horizontal="center" vertical="center"/>
    </xf>
    <xf numFmtId="0" fontId="4" fillId="14" borderId="50" xfId="0" applyFont="1" applyFill="1" applyBorder="1" applyAlignment="1">
      <alignment horizontal="center" vertical="center"/>
    </xf>
    <xf numFmtId="166" fontId="4" fillId="14" borderId="5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7" fillId="5" borderId="8" xfId="3" applyFont="1" applyFill="1" applyBorder="1" applyAlignment="1">
      <alignment horizontal="left"/>
    </xf>
    <xf numFmtId="0" fontId="7" fillId="5" borderId="15" xfId="3" applyFont="1" applyFill="1" applyBorder="1" applyAlignment="1">
      <alignment horizontal="left"/>
    </xf>
    <xf numFmtId="0" fontId="4" fillId="0" borderId="4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left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5" fillId="12" borderId="46" xfId="0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 wrapText="1"/>
    </xf>
    <xf numFmtId="0" fontId="5" fillId="12" borderId="48" xfId="0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/>
    </xf>
    <xf numFmtId="0" fontId="5" fillId="12" borderId="46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4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</cellXfs>
  <cellStyles count="8">
    <cellStyle name="20 % - Aksentti3" xfId="5" builtinId="38"/>
    <cellStyle name="40 % - Aksentti3" xfId="6" builtinId="39"/>
    <cellStyle name="60 % - Aksentti3" xfId="7" builtinId="40"/>
    <cellStyle name="Normaali" xfId="0" builtinId="0"/>
    <cellStyle name="Normaali 2" xfId="2" xr:uid="{C2062438-F3BB-4589-8E8C-3C9DE194203E}"/>
    <cellStyle name="Normalny_conts" xfId="3" xr:uid="{A895E3B6-A3CE-43E0-9EEC-5EBA718CB572}"/>
    <cellStyle name="Prosenttia" xfId="1" builtinId="5"/>
    <cellStyle name="Valkoinen" xfId="4" xr:uid="{EDA44618-0B5F-45E8-8387-793EA8EED9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C3E84-6612-497B-86FC-6967021A3C4F}">
  <dimension ref="A1:AA7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XFD1048576"/>
    </sheetView>
  </sheetViews>
  <sheetFormatPr defaultColWidth="9.109375" defaultRowHeight="12" x14ac:dyDescent="0.25"/>
  <cols>
    <col min="1" max="1" width="1.88671875" style="5" customWidth="1"/>
    <col min="2" max="2" width="2.44140625" style="5" customWidth="1"/>
    <col min="3" max="3" width="40.5546875" style="5" customWidth="1"/>
    <col min="4" max="22" width="10.6640625" style="5" customWidth="1"/>
    <col min="23" max="23" width="13.6640625" style="5" customWidth="1"/>
    <col min="24" max="16384" width="9.109375" style="5"/>
  </cols>
  <sheetData>
    <row r="1" spans="1:27" x14ac:dyDescent="0.25">
      <c r="D1" s="227" t="s">
        <v>0</v>
      </c>
      <c r="E1" s="228"/>
      <c r="F1" s="229"/>
      <c r="G1" s="227" t="s">
        <v>1</v>
      </c>
      <c r="H1" s="228"/>
      <c r="I1" s="229"/>
      <c r="J1" s="227" t="s">
        <v>2</v>
      </c>
      <c r="K1" s="228"/>
      <c r="L1" s="229"/>
      <c r="M1" s="227" t="s">
        <v>3</v>
      </c>
      <c r="N1" s="228"/>
      <c r="O1" s="229"/>
      <c r="P1" s="104" t="s">
        <v>4</v>
      </c>
      <c r="Q1" s="105"/>
      <c r="R1" s="106"/>
      <c r="S1" s="227" t="s">
        <v>5</v>
      </c>
      <c r="T1" s="228"/>
      <c r="U1" s="229"/>
      <c r="V1" s="107"/>
      <c r="W1" s="108"/>
    </row>
    <row r="2" spans="1:27" s="109" customFormat="1" ht="50.25" customHeight="1" thickBot="1" x14ac:dyDescent="0.3">
      <c r="D2" s="110" t="s">
        <v>235</v>
      </c>
      <c r="E2" s="111" t="s">
        <v>6</v>
      </c>
      <c r="F2" s="112" t="s">
        <v>7</v>
      </c>
      <c r="G2" s="110" t="s">
        <v>235</v>
      </c>
      <c r="H2" s="111" t="s">
        <v>6</v>
      </c>
      <c r="I2" s="112" t="s">
        <v>7</v>
      </c>
      <c r="J2" s="110" t="s">
        <v>235</v>
      </c>
      <c r="K2" s="111" t="s">
        <v>6</v>
      </c>
      <c r="L2" s="112" t="s">
        <v>7</v>
      </c>
      <c r="M2" s="110" t="s">
        <v>235</v>
      </c>
      <c r="N2" s="111" t="s">
        <v>6</v>
      </c>
      <c r="O2" s="112" t="s">
        <v>7</v>
      </c>
      <c r="P2" s="110" t="s">
        <v>235</v>
      </c>
      <c r="Q2" s="111" t="s">
        <v>6</v>
      </c>
      <c r="R2" s="112" t="s">
        <v>7</v>
      </c>
      <c r="S2" s="110" t="s">
        <v>239</v>
      </c>
      <c r="T2" s="111" t="s">
        <v>6</v>
      </c>
      <c r="U2" s="112" t="s">
        <v>7</v>
      </c>
      <c r="V2" s="113" t="s">
        <v>253</v>
      </c>
      <c r="W2" s="1" t="s">
        <v>236</v>
      </c>
    </row>
    <row r="3" spans="1:27" x14ac:dyDescent="0.25">
      <c r="A3" s="13" t="s">
        <v>8</v>
      </c>
      <c r="B3" s="14"/>
      <c r="C3" s="14"/>
      <c r="D3" s="114"/>
      <c r="E3" s="115"/>
      <c r="F3" s="116"/>
      <c r="G3" s="114"/>
      <c r="H3" s="115"/>
      <c r="I3" s="116"/>
      <c r="J3" s="114"/>
      <c r="K3" s="115"/>
      <c r="L3" s="116"/>
      <c r="M3" s="114"/>
      <c r="N3" s="115"/>
      <c r="O3" s="116"/>
      <c r="P3" s="114"/>
      <c r="Q3" s="115"/>
      <c r="R3" s="116"/>
      <c r="S3" s="117"/>
      <c r="T3" s="115"/>
      <c r="U3" s="116"/>
      <c r="V3" s="118"/>
      <c r="W3" s="6" t="s">
        <v>9</v>
      </c>
    </row>
    <row r="4" spans="1:27" x14ac:dyDescent="0.25">
      <c r="A4" s="19"/>
      <c r="B4" s="20" t="s">
        <v>288</v>
      </c>
      <c r="C4" s="21"/>
      <c r="D4" s="119">
        <f>D5+D6</f>
        <v>51.829366304099139</v>
      </c>
      <c r="E4" s="120"/>
      <c r="F4" s="121"/>
      <c r="G4" s="119">
        <f>G5+G6</f>
        <v>58.302287568860308</v>
      </c>
      <c r="H4" s="120"/>
      <c r="I4" s="121"/>
      <c r="J4" s="119">
        <f>J5+J6</f>
        <v>48.647766022879694</v>
      </c>
      <c r="K4" s="120"/>
      <c r="L4" s="121"/>
      <c r="M4" s="119">
        <f t="shared" ref="M4:P4" si="0">M5+M6</f>
        <v>35.29293113738666</v>
      </c>
      <c r="N4" s="120"/>
      <c r="O4" s="121"/>
      <c r="P4" s="119">
        <f t="shared" si="0"/>
        <v>43.505516249171862</v>
      </c>
      <c r="Q4" s="120"/>
      <c r="R4" s="121"/>
      <c r="S4" s="122" t="s">
        <v>10</v>
      </c>
      <c r="T4" s="120"/>
      <c r="U4" s="121"/>
      <c r="V4" s="123"/>
      <c r="W4" s="2" t="s">
        <v>11</v>
      </c>
    </row>
    <row r="5" spans="1:27" x14ac:dyDescent="0.25">
      <c r="A5" s="19"/>
      <c r="B5" s="80"/>
      <c r="C5" s="124" t="s">
        <v>12</v>
      </c>
      <c r="D5" s="125">
        <v>19.816789373454412</v>
      </c>
      <c r="E5" s="126">
        <v>3.5766522522232118</v>
      </c>
      <c r="F5" s="127">
        <v>3.7534663449972805</v>
      </c>
      <c r="G5" s="125">
        <v>29.970209051424188</v>
      </c>
      <c r="H5" s="126">
        <v>3.2737476316227467</v>
      </c>
      <c r="I5" s="127">
        <v>3.4355874406499809</v>
      </c>
      <c r="J5" s="125">
        <v>21.727706755975625</v>
      </c>
      <c r="K5" s="126">
        <v>2.6022338267128968</v>
      </c>
      <c r="L5" s="127">
        <v>2.7308769210954251</v>
      </c>
      <c r="M5" s="125">
        <v>18.618362465091579</v>
      </c>
      <c r="N5" s="126">
        <v>1.8040463852129938</v>
      </c>
      <c r="O5" s="127">
        <v>2.2400194476086139</v>
      </c>
      <c r="P5" s="125">
        <v>19.464680350545471</v>
      </c>
      <c r="Q5" s="126">
        <v>2.3083944327481749</v>
      </c>
      <c r="R5" s="127">
        <v>1.332827264433782</v>
      </c>
      <c r="S5" s="117" t="s">
        <v>13</v>
      </c>
      <c r="T5" s="126">
        <v>3.0014141475840721</v>
      </c>
      <c r="U5" s="127">
        <v>1.0007213000430382</v>
      </c>
      <c r="V5" s="128" t="s">
        <v>14</v>
      </c>
      <c r="W5" s="2">
        <v>0</v>
      </c>
    </row>
    <row r="6" spans="1:27" x14ac:dyDescent="0.25">
      <c r="A6" s="19"/>
      <c r="B6" s="80"/>
      <c r="C6" s="129" t="s">
        <v>15</v>
      </c>
      <c r="D6" s="125">
        <v>32.012576930644727</v>
      </c>
      <c r="E6" s="126">
        <v>2.6956281188715838</v>
      </c>
      <c r="F6" s="127">
        <v>2.8288882198496097</v>
      </c>
      <c r="G6" s="125">
        <v>28.332078517436123</v>
      </c>
      <c r="H6" s="126">
        <v>2.5498655346355483</v>
      </c>
      <c r="I6" s="127">
        <v>2.6759197689889738</v>
      </c>
      <c r="J6" s="125">
        <v>26.920059266904065</v>
      </c>
      <c r="K6" s="126">
        <v>2.1667507345229042</v>
      </c>
      <c r="L6" s="127">
        <v>2.273865443579139</v>
      </c>
      <c r="M6" s="125">
        <v>16.674568672295081</v>
      </c>
      <c r="N6" s="126">
        <v>3.1086034455362732</v>
      </c>
      <c r="O6" s="127">
        <v>3.8598409830145659</v>
      </c>
      <c r="P6" s="125">
        <v>24.040835898626387</v>
      </c>
      <c r="Q6" s="126">
        <v>3.1704836898173823</v>
      </c>
      <c r="R6" s="127">
        <v>1.8305827822502856</v>
      </c>
      <c r="S6" s="117" t="s">
        <v>16</v>
      </c>
      <c r="T6" s="126">
        <v>3.5326413857107757</v>
      </c>
      <c r="U6" s="127">
        <v>1.1778412795648032</v>
      </c>
      <c r="V6" s="128" t="s">
        <v>17</v>
      </c>
      <c r="W6" s="2">
        <v>0</v>
      </c>
    </row>
    <row r="7" spans="1:27" x14ac:dyDescent="0.25">
      <c r="A7" s="19"/>
      <c r="B7" s="20" t="s">
        <v>289</v>
      </c>
      <c r="C7" s="21"/>
      <c r="D7" s="119">
        <f>D8+D9+D10</f>
        <v>17.910160224477988</v>
      </c>
      <c r="E7" s="120"/>
      <c r="F7" s="121"/>
      <c r="G7" s="119">
        <f t="shared" ref="G7:P7" si="1">G8+G9+G10</f>
        <v>31.850232175178668</v>
      </c>
      <c r="H7" s="120"/>
      <c r="I7" s="121"/>
      <c r="J7" s="119">
        <f t="shared" si="1"/>
        <v>19.971560190107219</v>
      </c>
      <c r="K7" s="120"/>
      <c r="L7" s="121"/>
      <c r="M7" s="119">
        <f t="shared" si="1"/>
        <v>10.846807629176453</v>
      </c>
      <c r="N7" s="120"/>
      <c r="O7" s="121"/>
      <c r="P7" s="119">
        <f t="shared" si="1"/>
        <v>3.8410952020844675</v>
      </c>
      <c r="Q7" s="120"/>
      <c r="R7" s="121"/>
      <c r="S7" s="122" t="s">
        <v>18</v>
      </c>
      <c r="T7" s="120"/>
      <c r="U7" s="121"/>
      <c r="V7" s="123"/>
      <c r="W7" s="2" t="s">
        <v>19</v>
      </c>
    </row>
    <row r="8" spans="1:27" x14ac:dyDescent="0.25">
      <c r="A8" s="19"/>
      <c r="B8" s="26"/>
      <c r="C8" s="27" t="s">
        <v>20</v>
      </c>
      <c r="D8" s="125">
        <v>0.84666002432254284</v>
      </c>
      <c r="E8" s="126">
        <v>0.86310870823610619</v>
      </c>
      <c r="F8" s="127">
        <v>0.90577703952755484</v>
      </c>
      <c r="G8" s="125">
        <v>3.21536762487984</v>
      </c>
      <c r="H8" s="126">
        <v>0.95872817880965844</v>
      </c>
      <c r="I8" s="127">
        <v>1.0061235198154259</v>
      </c>
      <c r="J8" s="125">
        <v>2.5794373933675003</v>
      </c>
      <c r="K8" s="126">
        <v>1.0206965303111111</v>
      </c>
      <c r="L8" s="127">
        <v>1.0711553164266521</v>
      </c>
      <c r="M8" s="125">
        <v>1.1428397645459203</v>
      </c>
      <c r="N8" s="126">
        <v>0.76333108958931484</v>
      </c>
      <c r="O8" s="127">
        <v>0.94780073265270437</v>
      </c>
      <c r="P8" s="125">
        <v>0.36763233995568895</v>
      </c>
      <c r="Q8" s="126">
        <v>0.55986439570443991</v>
      </c>
      <c r="R8" s="127">
        <v>0.32325607807512202</v>
      </c>
      <c r="S8" s="117" t="s">
        <v>21</v>
      </c>
      <c r="T8" s="126">
        <v>0.9997490989861032</v>
      </c>
      <c r="U8" s="127">
        <v>0.33333294535828634</v>
      </c>
      <c r="V8" s="130" t="s">
        <v>22</v>
      </c>
      <c r="W8" s="2" t="s">
        <v>23</v>
      </c>
      <c r="AA8" s="131"/>
    </row>
    <row r="9" spans="1:27" x14ac:dyDescent="0.25">
      <c r="A9" s="19"/>
      <c r="B9" s="26"/>
      <c r="C9" s="27" t="s">
        <v>24</v>
      </c>
      <c r="D9" s="125">
        <v>0.14089177516713663</v>
      </c>
      <c r="E9" s="126">
        <v>0.16078235461503715</v>
      </c>
      <c r="F9" s="127">
        <v>0.16873073319941465</v>
      </c>
      <c r="G9" s="125">
        <v>4.7510400505880721</v>
      </c>
      <c r="H9" s="126">
        <v>3.3172034976966693</v>
      </c>
      <c r="I9" s="127">
        <v>3.4811915752705023</v>
      </c>
      <c r="J9" s="125">
        <v>2.291768438208583</v>
      </c>
      <c r="K9" s="126">
        <v>1.714649300067574</v>
      </c>
      <c r="L9" s="127">
        <v>1.7994140854136167</v>
      </c>
      <c r="M9" s="125">
        <v>1.2991313599363672</v>
      </c>
      <c r="N9" s="126">
        <v>2.0457722258355155</v>
      </c>
      <c r="O9" s="127">
        <v>2.54016172134514</v>
      </c>
      <c r="P9" s="125">
        <v>0.48667739749079941</v>
      </c>
      <c r="Q9" s="126">
        <v>0.67562621473771756</v>
      </c>
      <c r="R9" s="127">
        <v>0.39009496245257086</v>
      </c>
      <c r="S9" s="117" t="s">
        <v>25</v>
      </c>
      <c r="T9" s="126">
        <v>1.9341828776911854</v>
      </c>
      <c r="U9" s="127">
        <v>0.64488867870570676</v>
      </c>
      <c r="V9" s="132" t="s">
        <v>26</v>
      </c>
      <c r="W9" s="2">
        <v>0</v>
      </c>
    </row>
    <row r="10" spans="1:27" x14ac:dyDescent="0.25">
      <c r="A10" s="19"/>
      <c r="B10" s="26"/>
      <c r="C10" s="27" t="s">
        <v>27</v>
      </c>
      <c r="D10" s="125">
        <v>16.922608424988308</v>
      </c>
      <c r="E10" s="126">
        <v>8.8013153597116851</v>
      </c>
      <c r="F10" s="127">
        <v>9.236414016445389</v>
      </c>
      <c r="G10" s="125">
        <v>23.883824499710755</v>
      </c>
      <c r="H10" s="126">
        <v>4.1970586027519223</v>
      </c>
      <c r="I10" s="127">
        <v>4.4045428804599114</v>
      </c>
      <c r="J10" s="125">
        <v>15.100354358531137</v>
      </c>
      <c r="K10" s="126">
        <v>3.6369469414939917</v>
      </c>
      <c r="L10" s="127">
        <v>3.816741740814491</v>
      </c>
      <c r="M10" s="125">
        <v>8.4048365046941651</v>
      </c>
      <c r="N10" s="126">
        <v>7.5265231602168132</v>
      </c>
      <c r="O10" s="127">
        <v>9.3454128396880378</v>
      </c>
      <c r="P10" s="125">
        <v>2.986785464637979</v>
      </c>
      <c r="Q10" s="126">
        <v>2.8237862785563355</v>
      </c>
      <c r="R10" s="127">
        <v>1.6304056566768139</v>
      </c>
      <c r="S10" s="117" t="s">
        <v>28</v>
      </c>
      <c r="T10" s="126">
        <v>6.8108290473136712</v>
      </c>
      <c r="U10" s="127">
        <v>2.2708434636002557</v>
      </c>
      <c r="V10" s="130" t="s">
        <v>29</v>
      </c>
      <c r="W10" s="2" t="s">
        <v>30</v>
      </c>
      <c r="AA10" s="131"/>
    </row>
    <row r="11" spans="1:27" ht="12.6" thickBot="1" x14ac:dyDescent="0.3">
      <c r="A11" s="28"/>
      <c r="B11" s="58" t="s">
        <v>31</v>
      </c>
      <c r="C11" s="59"/>
      <c r="D11" s="133">
        <v>0.75777951717269021</v>
      </c>
      <c r="E11" s="134">
        <v>0.66289031374395235</v>
      </c>
      <c r="F11" s="135">
        <v>0.6956607205847346</v>
      </c>
      <c r="G11" s="133">
        <v>0.82025666755915683</v>
      </c>
      <c r="H11" s="134">
        <v>0.67269118162298913</v>
      </c>
      <c r="I11" s="135">
        <v>0.70594610063890761</v>
      </c>
      <c r="J11" s="133">
        <v>2.0162650814536924</v>
      </c>
      <c r="K11" s="134">
        <v>1.6160562044028903</v>
      </c>
      <c r="L11" s="135">
        <v>1.6959469769754234</v>
      </c>
      <c r="M11" s="133">
        <v>0.77504004596557097</v>
      </c>
      <c r="N11" s="134">
        <v>1.3530508757297748</v>
      </c>
      <c r="O11" s="135">
        <v>1.6800345601317364</v>
      </c>
      <c r="P11" s="133">
        <v>0.92489516407689498</v>
      </c>
      <c r="Q11" s="134">
        <v>1.5063356516760149</v>
      </c>
      <c r="R11" s="135">
        <v>0.86973231154098929</v>
      </c>
      <c r="S11" s="136" t="s">
        <v>32</v>
      </c>
      <c r="T11" s="134">
        <v>1.3178396251289433</v>
      </c>
      <c r="U11" s="137">
        <v>0.43938960705199565</v>
      </c>
      <c r="V11" s="138" t="s">
        <v>33</v>
      </c>
      <c r="W11" s="2" t="s">
        <v>34</v>
      </c>
      <c r="AA11" s="131"/>
    </row>
    <row r="12" spans="1:27" ht="12.6" thickTop="1" x14ac:dyDescent="0.25">
      <c r="A12" s="139" t="s">
        <v>35</v>
      </c>
      <c r="B12" s="140"/>
      <c r="C12" s="141"/>
      <c r="D12" s="142">
        <v>70.497306045749824</v>
      </c>
      <c r="E12" s="143">
        <v>5.8346558303607008</v>
      </c>
      <c r="F12" s="144">
        <v>6.1230957749074193</v>
      </c>
      <c r="G12" s="142">
        <v>90.972776411598119</v>
      </c>
      <c r="H12" s="143">
        <v>5.1798253009695916</v>
      </c>
      <c r="I12" s="144">
        <v>5.4358932792724355</v>
      </c>
      <c r="J12" s="142">
        <v>70.635591294440601</v>
      </c>
      <c r="K12" s="143">
        <v>3.5675063401432179</v>
      </c>
      <c r="L12" s="144">
        <v>3.7438682989011802</v>
      </c>
      <c r="M12" s="142">
        <v>46.914778812528681</v>
      </c>
      <c r="N12" s="143">
        <v>3.9613488212297709</v>
      </c>
      <c r="O12" s="144">
        <v>4.918664215647925</v>
      </c>
      <c r="P12" s="142">
        <v>48.27150661533323</v>
      </c>
      <c r="Q12" s="143">
        <v>3.658433494469572</v>
      </c>
      <c r="R12" s="144">
        <v>2.1123166116553942</v>
      </c>
      <c r="S12" s="145" t="s">
        <v>36</v>
      </c>
      <c r="T12" s="143">
        <v>4.8344197078893298</v>
      </c>
      <c r="U12" s="144">
        <v>1.6118757815967748</v>
      </c>
      <c r="V12" s="146" t="s">
        <v>17</v>
      </c>
      <c r="W12" s="3" t="s">
        <v>37</v>
      </c>
    </row>
    <row r="13" spans="1:27" x14ac:dyDescent="0.25">
      <c r="A13" s="147" t="s">
        <v>38</v>
      </c>
      <c r="B13" s="148"/>
      <c r="C13" s="148"/>
      <c r="D13" s="125"/>
      <c r="E13" s="126"/>
      <c r="F13" s="127"/>
      <c r="G13" s="125"/>
      <c r="H13" s="126"/>
      <c r="I13" s="127"/>
      <c r="J13" s="125"/>
      <c r="K13" s="126"/>
      <c r="L13" s="127"/>
      <c r="M13" s="125"/>
      <c r="N13" s="126"/>
      <c r="O13" s="127"/>
      <c r="P13" s="125"/>
      <c r="Q13" s="126"/>
      <c r="R13" s="127"/>
      <c r="S13" s="117"/>
      <c r="T13" s="126"/>
      <c r="U13" s="127"/>
      <c r="V13" s="132"/>
      <c r="W13" s="6" t="s">
        <v>39</v>
      </c>
    </row>
    <row r="14" spans="1:27" x14ac:dyDescent="0.25">
      <c r="A14" s="19"/>
      <c r="B14" s="36" t="s">
        <v>40</v>
      </c>
      <c r="C14" s="37"/>
      <c r="D14" s="125">
        <v>2.2519193644722235</v>
      </c>
      <c r="E14" s="126">
        <v>0.26264517519946212</v>
      </c>
      <c r="F14" s="127">
        <v>0.27562920750104053</v>
      </c>
      <c r="G14" s="125">
        <v>2.6964863423345693</v>
      </c>
      <c r="H14" s="126">
        <v>0.47812132351527697</v>
      </c>
      <c r="I14" s="127">
        <v>0.50175755709116976</v>
      </c>
      <c r="J14" s="125">
        <v>2.5529266111849647</v>
      </c>
      <c r="K14" s="126">
        <v>0.19015645093799272</v>
      </c>
      <c r="L14" s="127">
        <v>0.19955695677046176</v>
      </c>
      <c r="M14" s="125">
        <v>2.2891061159993407</v>
      </c>
      <c r="N14" s="126">
        <v>0.38064460905154179</v>
      </c>
      <c r="O14" s="127">
        <v>0.47263270716964606</v>
      </c>
      <c r="P14" s="125">
        <v>1.9661547601095826</v>
      </c>
      <c r="Q14" s="126">
        <v>0.25680668551361785</v>
      </c>
      <c r="R14" s="127">
        <v>0.14827576573815163</v>
      </c>
      <c r="S14" s="117" t="s">
        <v>41</v>
      </c>
      <c r="T14" s="126">
        <v>0.35614646232927544</v>
      </c>
      <c r="U14" s="127">
        <v>0.11874514254381091</v>
      </c>
      <c r="V14" s="132" t="s">
        <v>42</v>
      </c>
      <c r="W14" s="2" t="s">
        <v>43</v>
      </c>
    </row>
    <row r="15" spans="1:27" x14ac:dyDescent="0.25">
      <c r="A15" s="19"/>
      <c r="B15" s="38" t="s">
        <v>44</v>
      </c>
      <c r="C15" s="39"/>
      <c r="D15" s="125">
        <v>7.8255050388950824</v>
      </c>
      <c r="E15" s="126">
        <v>1.0653031515593201</v>
      </c>
      <c r="F15" s="127">
        <v>1.1179670945398643</v>
      </c>
      <c r="G15" s="125">
        <v>9.553705402562704</v>
      </c>
      <c r="H15" s="126">
        <v>0.33529453221508626</v>
      </c>
      <c r="I15" s="127">
        <v>0.35187003196876387</v>
      </c>
      <c r="J15" s="125">
        <v>8.4436152601076788</v>
      </c>
      <c r="K15" s="126">
        <v>0.57518466213517283</v>
      </c>
      <c r="L15" s="127">
        <v>0.60361928396618092</v>
      </c>
      <c r="M15" s="125">
        <v>6.0295733759812089</v>
      </c>
      <c r="N15" s="126">
        <v>0.609822235081664</v>
      </c>
      <c r="O15" s="127">
        <v>0.75719431460505482</v>
      </c>
      <c r="P15" s="125">
        <v>6.1083708506595435</v>
      </c>
      <c r="Q15" s="126">
        <v>0.92538642125071358</v>
      </c>
      <c r="R15" s="127">
        <v>0.53430221234392761</v>
      </c>
      <c r="S15" s="117" t="s">
        <v>45</v>
      </c>
      <c r="T15" s="126">
        <v>0.83410068932610071</v>
      </c>
      <c r="U15" s="127">
        <v>0.27810301582708485</v>
      </c>
      <c r="V15" s="132" t="s">
        <v>46</v>
      </c>
      <c r="W15" s="2" t="s">
        <v>47</v>
      </c>
    </row>
    <row r="16" spans="1:27" x14ac:dyDescent="0.25">
      <c r="A16" s="19"/>
      <c r="B16" s="223" t="s">
        <v>48</v>
      </c>
      <c r="C16" s="224"/>
      <c r="D16" s="125"/>
      <c r="E16" s="126"/>
      <c r="F16" s="127"/>
      <c r="G16" s="125"/>
      <c r="H16" s="126"/>
      <c r="I16" s="127"/>
      <c r="J16" s="125"/>
      <c r="K16" s="126"/>
      <c r="L16" s="127"/>
      <c r="M16" s="125"/>
      <c r="N16" s="126"/>
      <c r="O16" s="127"/>
      <c r="P16" s="125"/>
      <c r="Q16" s="126"/>
      <c r="R16" s="127"/>
      <c r="S16" s="117"/>
      <c r="T16" s="126"/>
      <c r="U16" s="127"/>
      <c r="V16" s="132"/>
      <c r="W16" s="2">
        <v>0</v>
      </c>
    </row>
    <row r="17" spans="1:23" x14ac:dyDescent="0.25">
      <c r="A17" s="19"/>
      <c r="B17" s="40"/>
      <c r="C17" s="100" t="s">
        <v>49</v>
      </c>
      <c r="D17" s="125">
        <v>3.0675407900588163</v>
      </c>
      <c r="E17" s="126">
        <v>1.5616792404331947</v>
      </c>
      <c r="F17" s="127">
        <v>1.6388818529962852</v>
      </c>
      <c r="G17" s="125">
        <v>11.260310166559059</v>
      </c>
      <c r="H17" s="126">
        <v>3.4354336766899429</v>
      </c>
      <c r="I17" s="127">
        <v>3.6052665388173253</v>
      </c>
      <c r="J17" s="125">
        <v>5.7133872860474222</v>
      </c>
      <c r="K17" s="126">
        <v>1.476949777435985</v>
      </c>
      <c r="L17" s="127">
        <v>1.5499637347777651</v>
      </c>
      <c r="M17" s="125">
        <v>4.6389529239773655</v>
      </c>
      <c r="N17" s="126">
        <v>1.4367811106776138</v>
      </c>
      <c r="O17" s="127">
        <v>1.7839993784276109</v>
      </c>
      <c r="P17" s="125">
        <v>6.9161198857213142</v>
      </c>
      <c r="Q17" s="126">
        <v>2.2915814689805387</v>
      </c>
      <c r="R17" s="127">
        <v>1.3231197481672636</v>
      </c>
      <c r="S17" s="117" t="s">
        <v>50</v>
      </c>
      <c r="T17" s="126">
        <v>2.6164059367443437</v>
      </c>
      <c r="U17" s="127">
        <v>0.87235317144308955</v>
      </c>
      <c r="V17" s="132" t="s">
        <v>51</v>
      </c>
      <c r="W17" s="2" t="s">
        <v>52</v>
      </c>
    </row>
    <row r="18" spans="1:23" ht="12.6" thickBot="1" x14ac:dyDescent="0.3">
      <c r="A18" s="28"/>
      <c r="B18" s="68"/>
      <c r="C18" s="69" t="s">
        <v>53</v>
      </c>
      <c r="D18" s="133">
        <v>1.4426125577081108</v>
      </c>
      <c r="E18" s="134">
        <v>0.2848318860895554</v>
      </c>
      <c r="F18" s="135">
        <v>0.29891273264117274</v>
      </c>
      <c r="G18" s="133">
        <v>1.1672407713870865</v>
      </c>
      <c r="H18" s="134">
        <v>0.10158560292788667</v>
      </c>
      <c r="I18" s="135">
        <v>0.10660755221284615</v>
      </c>
      <c r="J18" s="133">
        <v>1.6695070363757487</v>
      </c>
      <c r="K18" s="134">
        <v>0.36058261189358554</v>
      </c>
      <c r="L18" s="135">
        <v>0.3784082440479104</v>
      </c>
      <c r="M18" s="133">
        <v>0.985048596585261</v>
      </c>
      <c r="N18" s="134">
        <v>0.15212595570776183</v>
      </c>
      <c r="O18" s="135">
        <v>0.18888932239466827</v>
      </c>
      <c r="P18" s="133">
        <v>0.96885947445095155</v>
      </c>
      <c r="Q18" s="134">
        <v>0.19480700939305653</v>
      </c>
      <c r="R18" s="135">
        <v>0.11247821851344693</v>
      </c>
      <c r="S18" s="136" t="s">
        <v>54</v>
      </c>
      <c r="T18" s="134">
        <v>0.26489068196058257</v>
      </c>
      <c r="U18" s="137">
        <v>8.8318950530120399E-2</v>
      </c>
      <c r="V18" s="138" t="s">
        <v>55</v>
      </c>
      <c r="W18" s="2" t="s">
        <v>56</v>
      </c>
    </row>
    <row r="19" spans="1:23" ht="12.6" thickTop="1" x14ac:dyDescent="0.25">
      <c r="A19" s="139" t="s">
        <v>57</v>
      </c>
      <c r="B19" s="140"/>
      <c r="C19" s="141"/>
      <c r="D19" s="142">
        <v>14.587577751134233</v>
      </c>
      <c r="E19" s="143">
        <v>1.5718748483543077</v>
      </c>
      <c r="F19" s="144">
        <v>1.6495814873191066</v>
      </c>
      <c r="G19" s="142">
        <v>24.677742682843419</v>
      </c>
      <c r="H19" s="143">
        <v>3.7012030417924873</v>
      </c>
      <c r="I19" s="144">
        <v>3.8841743825484634</v>
      </c>
      <c r="J19" s="142">
        <v>18.379436193715815</v>
      </c>
      <c r="K19" s="143">
        <v>1.5478280732159873</v>
      </c>
      <c r="L19" s="144">
        <v>1.6243459444643884</v>
      </c>
      <c r="M19" s="142">
        <v>13.942681012543176</v>
      </c>
      <c r="N19" s="143">
        <v>2.1107961195719578</v>
      </c>
      <c r="O19" s="144">
        <v>2.6208995492207077</v>
      </c>
      <c r="P19" s="142">
        <v>15.95950497094139</v>
      </c>
      <c r="Q19" s="143">
        <v>1.8456347182300086</v>
      </c>
      <c r="R19" s="144">
        <v>1.0656377600573042</v>
      </c>
      <c r="S19" s="145" t="s">
        <v>58</v>
      </c>
      <c r="T19" s="143">
        <v>2.5215849121946912</v>
      </c>
      <c r="U19" s="144">
        <v>0.84073826783669425</v>
      </c>
      <c r="V19" s="146" t="s">
        <v>59</v>
      </c>
      <c r="W19" s="3" t="s">
        <v>60</v>
      </c>
    </row>
    <row r="20" spans="1:23" x14ac:dyDescent="0.25">
      <c r="A20" s="48" t="s">
        <v>61</v>
      </c>
      <c r="B20" s="49"/>
      <c r="C20" s="49"/>
      <c r="D20" s="125"/>
      <c r="E20" s="126"/>
      <c r="F20" s="127"/>
      <c r="G20" s="125"/>
      <c r="H20" s="126"/>
      <c r="I20" s="127"/>
      <c r="J20" s="125"/>
      <c r="K20" s="126"/>
      <c r="L20" s="127"/>
      <c r="M20" s="125"/>
      <c r="N20" s="126"/>
      <c r="O20" s="127"/>
      <c r="P20" s="125"/>
      <c r="Q20" s="126"/>
      <c r="R20" s="127"/>
      <c r="S20" s="117"/>
      <c r="T20" s="126"/>
      <c r="U20" s="127"/>
      <c r="V20" s="132"/>
      <c r="W20" s="2">
        <v>0</v>
      </c>
    </row>
    <row r="21" spans="1:23" x14ac:dyDescent="0.25">
      <c r="A21" s="19"/>
      <c r="B21" s="50" t="s">
        <v>62</v>
      </c>
      <c r="C21" s="51"/>
      <c r="D21" s="125"/>
      <c r="E21" s="126"/>
      <c r="F21" s="127"/>
      <c r="G21" s="125"/>
      <c r="H21" s="126"/>
      <c r="I21" s="127"/>
      <c r="J21" s="125"/>
      <c r="K21" s="126"/>
      <c r="L21" s="127"/>
      <c r="M21" s="125"/>
      <c r="N21" s="126"/>
      <c r="O21" s="127"/>
      <c r="P21" s="125"/>
      <c r="Q21" s="126"/>
      <c r="R21" s="127"/>
      <c r="S21" s="117"/>
      <c r="T21" s="126"/>
      <c r="U21" s="127"/>
      <c r="V21" s="132"/>
      <c r="W21" s="2">
        <v>0</v>
      </c>
    </row>
    <row r="22" spans="1:23" x14ac:dyDescent="0.25">
      <c r="A22" s="19"/>
      <c r="B22" s="52"/>
      <c r="C22" s="53" t="s">
        <v>63</v>
      </c>
      <c r="D22" s="125">
        <v>1.2023034237998751</v>
      </c>
      <c r="E22" s="126">
        <v>0.23612614331233123</v>
      </c>
      <c r="F22" s="127">
        <v>0.24779919030314732</v>
      </c>
      <c r="G22" s="125">
        <v>0.7872292341715017</v>
      </c>
      <c r="H22" s="126">
        <v>0.18723870682455968</v>
      </c>
      <c r="I22" s="127">
        <v>0.19649497210972844</v>
      </c>
      <c r="J22" s="125">
        <v>1.0887260989114409</v>
      </c>
      <c r="K22" s="126">
        <v>0.20030532250098165</v>
      </c>
      <c r="L22" s="127">
        <v>0.21020754429338923</v>
      </c>
      <c r="M22" s="125">
        <v>0.62779892878759191</v>
      </c>
      <c r="N22" s="126">
        <v>9.2606695222321886E-2</v>
      </c>
      <c r="O22" s="127">
        <v>0.1149863994501856</v>
      </c>
      <c r="P22" s="125">
        <v>0.89490519311056371</v>
      </c>
      <c r="Q22" s="126">
        <v>0.30994323772627258</v>
      </c>
      <c r="R22" s="127">
        <v>0.17895589757451247</v>
      </c>
      <c r="S22" s="117" t="s">
        <v>64</v>
      </c>
      <c r="T22" s="126">
        <v>0.26738960961656377</v>
      </c>
      <c r="U22" s="127">
        <v>8.9152134492626836E-2</v>
      </c>
      <c r="V22" s="132" t="s">
        <v>65</v>
      </c>
      <c r="W22" s="2" t="s">
        <v>66</v>
      </c>
    </row>
    <row r="23" spans="1:23" x14ac:dyDescent="0.25">
      <c r="A23" s="19"/>
      <c r="B23" s="54"/>
      <c r="C23" s="55" t="s">
        <v>67</v>
      </c>
      <c r="D23" s="125">
        <v>8.1788458497256791</v>
      </c>
      <c r="E23" s="126">
        <v>0.65476210607788987</v>
      </c>
      <c r="F23" s="127">
        <v>0.68713068977149283</v>
      </c>
      <c r="G23" s="125">
        <v>9.9456912695087905</v>
      </c>
      <c r="H23" s="126">
        <v>0.91337129179029342</v>
      </c>
      <c r="I23" s="127">
        <v>0.95852438606256862</v>
      </c>
      <c r="J23" s="125">
        <v>9.028316470650493</v>
      </c>
      <c r="K23" s="126">
        <v>1.161280731745673</v>
      </c>
      <c r="L23" s="127">
        <v>1.2186893878183975</v>
      </c>
      <c r="M23" s="125">
        <v>6.2626500847843429</v>
      </c>
      <c r="N23" s="126">
        <v>0.70163715219450062</v>
      </c>
      <c r="O23" s="127">
        <v>0.87119759168212652</v>
      </c>
      <c r="P23" s="125">
        <v>6.4422508325686305</v>
      </c>
      <c r="Q23" s="126">
        <v>1.5345793592368968</v>
      </c>
      <c r="R23" s="127">
        <v>0.88603974278055542</v>
      </c>
      <c r="S23" s="117" t="s">
        <v>68</v>
      </c>
      <c r="T23" s="126">
        <v>1.2024905687575635</v>
      </c>
      <c r="U23" s="127">
        <v>0.40093031687252489</v>
      </c>
      <c r="V23" s="132" t="s">
        <v>69</v>
      </c>
      <c r="W23" s="2" t="s">
        <v>70</v>
      </c>
    </row>
    <row r="24" spans="1:23" x14ac:dyDescent="0.25">
      <c r="A24" s="19"/>
      <c r="B24" s="56" t="s">
        <v>71</v>
      </c>
      <c r="C24" s="57"/>
      <c r="D24" s="125">
        <v>1.9927843621799752</v>
      </c>
      <c r="E24" s="126">
        <v>1.8487727295126506</v>
      </c>
      <c r="F24" s="127">
        <v>1.9401679924183548</v>
      </c>
      <c r="G24" s="125">
        <v>1.6120882884079224</v>
      </c>
      <c r="H24" s="126">
        <v>0.49341001862467782</v>
      </c>
      <c r="I24" s="127">
        <v>0.51780205862647843</v>
      </c>
      <c r="J24" s="125">
        <v>4.0786344778505192</v>
      </c>
      <c r="K24" s="126">
        <v>0.92003815846190262</v>
      </c>
      <c r="L24" s="127">
        <v>0.96552083355419005</v>
      </c>
      <c r="M24" s="125">
        <v>0.68049737901428753</v>
      </c>
      <c r="N24" s="126">
        <v>0.38928652686677967</v>
      </c>
      <c r="O24" s="127">
        <v>0.48336306539626261</v>
      </c>
      <c r="P24" s="125">
        <v>0.9604603227142906</v>
      </c>
      <c r="Q24" s="126">
        <v>0.486239308521553</v>
      </c>
      <c r="R24" s="127">
        <v>0.28074621834251068</v>
      </c>
      <c r="S24" s="117" t="s">
        <v>72</v>
      </c>
      <c r="T24" s="126">
        <v>1.1206263271045578</v>
      </c>
      <c r="U24" s="127">
        <v>0.37363541976544756</v>
      </c>
      <c r="V24" s="132" t="s">
        <v>17</v>
      </c>
      <c r="W24" s="2" t="s">
        <v>73</v>
      </c>
    </row>
    <row r="25" spans="1:23" ht="12.6" thickBot="1" x14ac:dyDescent="0.3">
      <c r="A25" s="28"/>
      <c r="B25" s="58" t="s">
        <v>74</v>
      </c>
      <c r="C25" s="59"/>
      <c r="D25" s="133">
        <v>0.73767226068367664</v>
      </c>
      <c r="E25" s="134">
        <v>0.29718891115340967</v>
      </c>
      <c r="F25" s="135">
        <v>0.3118806351462694</v>
      </c>
      <c r="G25" s="133">
        <v>1.7121622827179444</v>
      </c>
      <c r="H25" s="134">
        <v>1.4232663883556849</v>
      </c>
      <c r="I25" s="135">
        <v>1.493626473006495</v>
      </c>
      <c r="J25" s="133">
        <v>0.49809219025198426</v>
      </c>
      <c r="K25" s="134">
        <v>0.28998563182796955</v>
      </c>
      <c r="L25" s="135">
        <v>0.3043212570980266</v>
      </c>
      <c r="M25" s="133">
        <v>1.1987616460758732</v>
      </c>
      <c r="N25" s="134">
        <v>0.81384166565791338</v>
      </c>
      <c r="O25" s="135">
        <v>1.0105178964856159</v>
      </c>
      <c r="P25" s="133">
        <v>0.38555879650023245</v>
      </c>
      <c r="Q25" s="134">
        <v>0.33270766110070565</v>
      </c>
      <c r="R25" s="135">
        <v>0.19209968431308844</v>
      </c>
      <c r="S25" s="136" t="s">
        <v>75</v>
      </c>
      <c r="T25" s="134">
        <v>0.76228267770613201</v>
      </c>
      <c r="U25" s="137">
        <v>0.25415769857964965</v>
      </c>
      <c r="V25" s="138" t="s">
        <v>76</v>
      </c>
      <c r="W25" s="2" t="s">
        <v>77</v>
      </c>
    </row>
    <row r="26" spans="1:23" ht="12.6" thickTop="1" x14ac:dyDescent="0.25">
      <c r="A26" s="139" t="s">
        <v>78</v>
      </c>
      <c r="B26" s="149"/>
      <c r="C26" s="141"/>
      <c r="D26" s="142">
        <v>12.111605896389205</v>
      </c>
      <c r="E26" s="143">
        <v>2.1068309301677171</v>
      </c>
      <c r="F26" s="144">
        <v>2.2109834653532108</v>
      </c>
      <c r="G26" s="142">
        <v>14.057171074806158</v>
      </c>
      <c r="H26" s="143">
        <v>1.7054120188809738</v>
      </c>
      <c r="I26" s="144">
        <v>1.7897201533206579</v>
      </c>
      <c r="J26" s="142">
        <v>14.693769237664437</v>
      </c>
      <c r="K26" s="143">
        <v>1.9950981641676404</v>
      </c>
      <c r="L26" s="144">
        <v>2.0937271185685717</v>
      </c>
      <c r="M26" s="142">
        <v>8.7697080386620954</v>
      </c>
      <c r="N26" s="143">
        <v>1.0792226498764845</v>
      </c>
      <c r="O26" s="144">
        <v>1.340031910397697</v>
      </c>
      <c r="P26" s="142">
        <v>8.6831751448937187</v>
      </c>
      <c r="Q26" s="143">
        <v>1.6945253016022421</v>
      </c>
      <c r="R26" s="144">
        <v>0.97838978044993774</v>
      </c>
      <c r="S26" s="145" t="s">
        <v>79</v>
      </c>
      <c r="T26" s="143">
        <v>1.9364586730554261</v>
      </c>
      <c r="U26" s="144">
        <v>0.64564746665816841</v>
      </c>
      <c r="V26" s="146" t="s">
        <v>65</v>
      </c>
      <c r="W26" s="3" t="s">
        <v>80</v>
      </c>
    </row>
    <row r="27" spans="1:23" x14ac:dyDescent="0.25">
      <c r="A27" s="61" t="s">
        <v>81</v>
      </c>
      <c r="B27" s="49"/>
      <c r="C27" s="49"/>
      <c r="D27" s="125"/>
      <c r="E27" s="126"/>
      <c r="F27" s="127"/>
      <c r="G27" s="125"/>
      <c r="H27" s="126"/>
      <c r="I27" s="127"/>
      <c r="J27" s="125"/>
      <c r="K27" s="126"/>
      <c r="L27" s="127"/>
      <c r="M27" s="125"/>
      <c r="N27" s="126"/>
      <c r="O27" s="127"/>
      <c r="P27" s="125"/>
      <c r="Q27" s="126"/>
      <c r="R27" s="127"/>
      <c r="S27" s="117"/>
      <c r="T27" s="126"/>
      <c r="U27" s="127"/>
      <c r="V27" s="132"/>
      <c r="W27" s="2">
        <v>0</v>
      </c>
    </row>
    <row r="28" spans="1:23" x14ac:dyDescent="0.25">
      <c r="A28" s="19"/>
      <c r="B28" s="62" t="s">
        <v>82</v>
      </c>
      <c r="C28" s="63"/>
      <c r="D28" s="125">
        <v>4.9481353092940238E-2</v>
      </c>
      <c r="E28" s="126">
        <v>2.4653177618040773E-2</v>
      </c>
      <c r="F28" s="127">
        <v>2.5871923229057986E-2</v>
      </c>
      <c r="G28" s="125">
        <v>5.3145513816482241E-2</v>
      </c>
      <c r="H28" s="126">
        <v>1.4491568429799307E-2</v>
      </c>
      <c r="I28" s="127">
        <v>1.5207968388222885E-2</v>
      </c>
      <c r="J28" s="125">
        <v>5.9961589897547608E-2</v>
      </c>
      <c r="K28" s="126">
        <v>4.1312161916586043E-2</v>
      </c>
      <c r="L28" s="127">
        <v>4.3354455076418996E-2</v>
      </c>
      <c r="M28" s="125">
        <v>2.731154463922663E-2</v>
      </c>
      <c r="N28" s="126">
        <v>2.0312124458066915E-2</v>
      </c>
      <c r="O28" s="127">
        <v>2.5220833666615834E-2</v>
      </c>
      <c r="P28" s="125">
        <v>2.4155490865074802E-2</v>
      </c>
      <c r="Q28" s="126">
        <v>1.5971914124998498E-2</v>
      </c>
      <c r="R28" s="127">
        <v>9.221908660405842E-3</v>
      </c>
      <c r="S28" s="117" t="s">
        <v>83</v>
      </c>
      <c r="T28" s="126">
        <v>2.4712973499101138E-2</v>
      </c>
      <c r="U28" s="127">
        <v>8.2397155980144209E-3</v>
      </c>
      <c r="V28" s="132" t="s">
        <v>84</v>
      </c>
      <c r="W28" s="2" t="s">
        <v>85</v>
      </c>
    </row>
    <row r="29" spans="1:23" x14ac:dyDescent="0.25">
      <c r="A29" s="19"/>
      <c r="B29" s="64" t="s">
        <v>86</v>
      </c>
      <c r="C29" s="65"/>
      <c r="D29" s="125">
        <v>2.4919927258529956E-2</v>
      </c>
      <c r="E29" s="126">
        <v>3.6768286489218593E-2</v>
      </c>
      <c r="F29" s="127">
        <v>3.8585950259691998E-2</v>
      </c>
      <c r="G29" s="125">
        <v>0</v>
      </c>
      <c r="H29" s="126">
        <v>0</v>
      </c>
      <c r="I29" s="127"/>
      <c r="J29" s="125">
        <v>0</v>
      </c>
      <c r="K29" s="126">
        <v>0</v>
      </c>
      <c r="L29" s="127"/>
      <c r="M29" s="125">
        <v>0</v>
      </c>
      <c r="N29" s="126">
        <v>0</v>
      </c>
      <c r="O29" s="127"/>
      <c r="P29" s="125">
        <v>0</v>
      </c>
      <c r="Q29" s="126">
        <v>0</v>
      </c>
      <c r="R29" s="127"/>
      <c r="S29" s="117" t="s">
        <v>87</v>
      </c>
      <c r="T29" s="126">
        <v>1.5998864693075002E-2</v>
      </c>
      <c r="U29" s="127">
        <v>5.3342870685653063E-3</v>
      </c>
      <c r="V29" s="132" t="s">
        <v>88</v>
      </c>
      <c r="W29" s="2" t="s">
        <v>89</v>
      </c>
    </row>
    <row r="30" spans="1:23" x14ac:dyDescent="0.25">
      <c r="A30" s="19"/>
      <c r="B30" s="56" t="s">
        <v>90</v>
      </c>
      <c r="C30" s="57"/>
      <c r="D30" s="125"/>
      <c r="E30" s="126"/>
      <c r="F30" s="127"/>
      <c r="G30" s="125"/>
      <c r="H30" s="126"/>
      <c r="I30" s="127"/>
      <c r="J30" s="125"/>
      <c r="K30" s="126"/>
      <c r="L30" s="127"/>
      <c r="M30" s="125"/>
      <c r="N30" s="126"/>
      <c r="O30" s="127"/>
      <c r="P30" s="125"/>
      <c r="Q30" s="126"/>
      <c r="R30" s="127"/>
      <c r="S30" s="117"/>
      <c r="T30" s="126"/>
      <c r="U30" s="127"/>
      <c r="V30" s="132"/>
      <c r="W30" s="2" t="s">
        <v>91</v>
      </c>
    </row>
    <row r="31" spans="1:23" x14ac:dyDescent="0.25">
      <c r="A31" s="19"/>
      <c r="B31" s="66"/>
      <c r="C31" s="67" t="s">
        <v>92</v>
      </c>
      <c r="D31" s="125">
        <v>1.0880548338528901</v>
      </c>
      <c r="E31" s="126">
        <v>0.81093218601287487</v>
      </c>
      <c r="F31" s="127">
        <v>0.85102113754067099</v>
      </c>
      <c r="G31" s="125">
        <v>1.3368038959157271</v>
      </c>
      <c r="H31" s="126">
        <v>0.31425705863354886</v>
      </c>
      <c r="I31" s="127">
        <v>0.32979255741892832</v>
      </c>
      <c r="J31" s="125">
        <v>2.782145870988955</v>
      </c>
      <c r="K31" s="126">
        <v>1.372265414163309</v>
      </c>
      <c r="L31" s="127">
        <v>1.4401042330196006</v>
      </c>
      <c r="M31" s="125">
        <v>1.6946687789945039</v>
      </c>
      <c r="N31" s="126">
        <v>0.84587829168960826</v>
      </c>
      <c r="O31" s="127">
        <v>1.0502966216530887</v>
      </c>
      <c r="P31" s="125">
        <v>1.6733840829418283</v>
      </c>
      <c r="Q31" s="126">
        <v>1.5095506873252298</v>
      </c>
      <c r="R31" s="127">
        <v>0.87158861785875275</v>
      </c>
      <c r="S31" s="117" t="s">
        <v>93</v>
      </c>
      <c r="T31" s="126">
        <v>1.2302987758369879</v>
      </c>
      <c r="U31" s="127">
        <v>0.41020203472685274</v>
      </c>
      <c r="V31" s="132" t="s">
        <v>94</v>
      </c>
      <c r="W31" s="2" t="s">
        <v>95</v>
      </c>
    </row>
    <row r="32" spans="1:23" ht="12.6" thickBot="1" x14ac:dyDescent="0.3">
      <c r="A32" s="28"/>
      <c r="B32" s="68"/>
      <c r="C32" s="69" t="s">
        <v>96</v>
      </c>
      <c r="D32" s="133">
        <v>0.65201551305498107</v>
      </c>
      <c r="E32" s="134">
        <v>0.25445538089342701</v>
      </c>
      <c r="F32" s="135">
        <v>0.26703454547287003</v>
      </c>
      <c r="G32" s="133">
        <v>0.3631820700786757</v>
      </c>
      <c r="H32" s="134">
        <v>0.13802331297779774</v>
      </c>
      <c r="I32" s="135">
        <v>0.14484658377541892</v>
      </c>
      <c r="J32" s="133">
        <v>1.6543570832023555</v>
      </c>
      <c r="K32" s="134">
        <v>0.56701565987409264</v>
      </c>
      <c r="L32" s="135">
        <v>0.5950464418510123</v>
      </c>
      <c r="M32" s="133">
        <v>2.5546181085928619</v>
      </c>
      <c r="N32" s="134">
        <v>1.611167128257482</v>
      </c>
      <c r="O32" s="135">
        <v>2.0005282182466617</v>
      </c>
      <c r="P32" s="133">
        <v>0.51147797519999505</v>
      </c>
      <c r="Q32" s="134">
        <v>0.39137908898964702</v>
      </c>
      <c r="R32" s="135">
        <v>0.22597555822106039</v>
      </c>
      <c r="S32" s="136" t="s">
        <v>97</v>
      </c>
      <c r="T32" s="134">
        <v>0.94563268626211883</v>
      </c>
      <c r="U32" s="137">
        <v>0.31528963502792007</v>
      </c>
      <c r="V32" s="150" t="s">
        <v>98</v>
      </c>
      <c r="W32" s="2" t="s">
        <v>99</v>
      </c>
    </row>
    <row r="33" spans="1:23" ht="12.6" thickTop="1" x14ac:dyDescent="0.25">
      <c r="A33" s="139" t="s">
        <v>100</v>
      </c>
      <c r="B33" s="140"/>
      <c r="C33" s="141"/>
      <c r="D33" s="142">
        <v>1.8144716272593415</v>
      </c>
      <c r="E33" s="143">
        <v>0.8925583954321501</v>
      </c>
      <c r="F33" s="144">
        <v>0.93668259085487171</v>
      </c>
      <c r="G33" s="142">
        <v>1.753131479810885</v>
      </c>
      <c r="H33" s="143">
        <v>0.38916705884449088</v>
      </c>
      <c r="I33" s="144">
        <v>0.40840578142490658</v>
      </c>
      <c r="J33" s="142">
        <v>4.4964645440888589</v>
      </c>
      <c r="K33" s="143">
        <v>1.5461320204538367</v>
      </c>
      <c r="L33" s="144">
        <v>1.6225660462486438</v>
      </c>
      <c r="M33" s="142">
        <v>4.2765984322265922</v>
      </c>
      <c r="N33" s="143">
        <v>1.6649129171709633</v>
      </c>
      <c r="O33" s="144">
        <v>2.067262429395591</v>
      </c>
      <c r="P33" s="142">
        <v>2.2090175490068984</v>
      </c>
      <c r="Q33" s="143">
        <v>1.3900060997143631</v>
      </c>
      <c r="R33" s="144">
        <v>0.802565627929961</v>
      </c>
      <c r="S33" s="145" t="s">
        <v>101</v>
      </c>
      <c r="T33" s="143">
        <v>1.566295242277411</v>
      </c>
      <c r="U33" s="144">
        <v>0.52222883415297527</v>
      </c>
      <c r="V33" s="146" t="s">
        <v>17</v>
      </c>
      <c r="W33" s="3" t="s">
        <v>102</v>
      </c>
    </row>
    <row r="34" spans="1:23" x14ac:dyDescent="0.25">
      <c r="A34" s="70" t="s">
        <v>103</v>
      </c>
      <c r="B34" s="71"/>
      <c r="C34" s="71"/>
      <c r="D34" s="125"/>
      <c r="E34" s="126"/>
      <c r="F34" s="127"/>
      <c r="G34" s="125"/>
      <c r="H34" s="126"/>
      <c r="I34" s="127"/>
      <c r="J34" s="125"/>
      <c r="K34" s="126"/>
      <c r="L34" s="127"/>
      <c r="M34" s="125"/>
      <c r="N34" s="126"/>
      <c r="O34" s="127"/>
      <c r="P34" s="125"/>
      <c r="Q34" s="126"/>
      <c r="R34" s="127"/>
      <c r="S34" s="117"/>
      <c r="T34" s="126"/>
      <c r="U34" s="127"/>
      <c r="V34" s="132"/>
      <c r="W34" s="2" t="s">
        <v>87</v>
      </c>
    </row>
    <row r="35" spans="1:23" x14ac:dyDescent="0.25">
      <c r="A35" s="19"/>
      <c r="B35" s="50" t="s">
        <v>290</v>
      </c>
      <c r="C35" s="51"/>
      <c r="D35" s="119">
        <f>D36+D37</f>
        <v>17.875730022849353</v>
      </c>
      <c r="E35" s="120"/>
      <c r="F35" s="121"/>
      <c r="G35" s="119">
        <f t="shared" ref="G35:P35" si="2">G36+G37</f>
        <v>20.368684559909934</v>
      </c>
      <c r="H35" s="120"/>
      <c r="I35" s="121"/>
      <c r="J35" s="119">
        <f t="shared" si="2"/>
        <v>20.166381527563722</v>
      </c>
      <c r="K35" s="120"/>
      <c r="L35" s="121"/>
      <c r="M35" s="119">
        <f t="shared" si="2"/>
        <v>15.835773695017007</v>
      </c>
      <c r="N35" s="120"/>
      <c r="O35" s="121"/>
      <c r="P35" s="119">
        <f t="shared" si="2"/>
        <v>14.831595111215359</v>
      </c>
      <c r="Q35" s="120"/>
      <c r="R35" s="121"/>
      <c r="S35" s="122" t="s">
        <v>104</v>
      </c>
      <c r="T35" s="120"/>
      <c r="U35" s="121"/>
      <c r="V35" s="151"/>
      <c r="W35" s="2" t="s">
        <v>105</v>
      </c>
    </row>
    <row r="36" spans="1:23" x14ac:dyDescent="0.25">
      <c r="A36" s="19"/>
      <c r="B36" s="72"/>
      <c r="C36" s="73" t="s">
        <v>106</v>
      </c>
      <c r="D36" s="125">
        <v>9.7293120969217188</v>
      </c>
      <c r="E36" s="126">
        <v>2.0158720533693462</v>
      </c>
      <c r="F36" s="127">
        <v>2.1155279782760923</v>
      </c>
      <c r="G36" s="125">
        <v>10.635296835563471</v>
      </c>
      <c r="H36" s="126">
        <v>1.3080828170642682</v>
      </c>
      <c r="I36" s="127">
        <v>1.3727487281627826</v>
      </c>
      <c r="J36" s="125">
        <v>11.006520585134679</v>
      </c>
      <c r="K36" s="126">
        <v>1.0745126361363631</v>
      </c>
      <c r="L36" s="127">
        <v>1.1276318558800853</v>
      </c>
      <c r="M36" s="125">
        <v>8.9542686264538283</v>
      </c>
      <c r="N36" s="126">
        <v>0.77346943572451576</v>
      </c>
      <c r="O36" s="127">
        <v>0.96038915205011155</v>
      </c>
      <c r="P36" s="125">
        <v>8.1464179259276364</v>
      </c>
      <c r="Q36" s="126">
        <v>1.397792590398871</v>
      </c>
      <c r="R36" s="127">
        <v>0.80706141380231589</v>
      </c>
      <c r="S36" s="117" t="s">
        <v>107</v>
      </c>
      <c r="T36" s="126">
        <v>1.5074089469033902</v>
      </c>
      <c r="U36" s="127">
        <v>0.50259516576741037</v>
      </c>
      <c r="V36" s="132" t="s">
        <v>108</v>
      </c>
      <c r="W36" s="2" t="s">
        <v>109</v>
      </c>
    </row>
    <row r="37" spans="1:23" x14ac:dyDescent="0.25">
      <c r="A37" s="19"/>
      <c r="B37" s="72"/>
      <c r="C37" s="74" t="s">
        <v>110</v>
      </c>
      <c r="D37" s="125">
        <v>8.1464179259276364</v>
      </c>
      <c r="E37" s="126">
        <v>0.64391288597311969</v>
      </c>
      <c r="F37" s="127">
        <v>0.67574513152847104</v>
      </c>
      <c r="G37" s="125">
        <v>9.7333877243464624</v>
      </c>
      <c r="H37" s="126">
        <v>1.53893194658948</v>
      </c>
      <c r="I37" s="127">
        <v>1.6150100321255041</v>
      </c>
      <c r="J37" s="125">
        <v>9.1598609424290434</v>
      </c>
      <c r="K37" s="126">
        <v>1.3814444317653714</v>
      </c>
      <c r="L37" s="127">
        <v>1.4497370212304375</v>
      </c>
      <c r="M37" s="125">
        <v>6.881505068563178</v>
      </c>
      <c r="N37" s="126">
        <v>0.95787884202401119</v>
      </c>
      <c r="O37" s="127">
        <v>1.1893636727823256</v>
      </c>
      <c r="P37" s="125">
        <v>6.6851771852877224</v>
      </c>
      <c r="Q37" s="126">
        <v>1.4636289044100887</v>
      </c>
      <c r="R37" s="127">
        <v>0.84507416979372119</v>
      </c>
      <c r="S37" s="117" t="s">
        <v>111</v>
      </c>
      <c r="T37" s="126">
        <v>1.3336223312973814</v>
      </c>
      <c r="U37" s="127">
        <v>0.44465182328023256</v>
      </c>
      <c r="V37" s="132" t="s">
        <v>112</v>
      </c>
      <c r="W37" s="2" t="s">
        <v>113</v>
      </c>
    </row>
    <row r="38" spans="1:23" x14ac:dyDescent="0.25">
      <c r="A38" s="19"/>
      <c r="B38" s="56" t="s">
        <v>291</v>
      </c>
      <c r="C38" s="57"/>
      <c r="D38" s="119">
        <f>D39+D40</f>
        <v>5.9192623306667791</v>
      </c>
      <c r="E38" s="120"/>
      <c r="F38" s="121"/>
      <c r="G38" s="119">
        <f t="shared" ref="G38:P38" si="3">G39+G40</f>
        <v>5.1775928761719268</v>
      </c>
      <c r="H38" s="120"/>
      <c r="I38" s="121"/>
      <c r="J38" s="119">
        <f t="shared" si="3"/>
        <v>7.4895126381567261</v>
      </c>
      <c r="K38" s="120"/>
      <c r="L38" s="121"/>
      <c r="M38" s="119">
        <f t="shared" si="3"/>
        <v>4.4435398213731947</v>
      </c>
      <c r="N38" s="120"/>
      <c r="O38" s="121"/>
      <c r="P38" s="119">
        <f t="shared" si="3"/>
        <v>4.9039224796201628</v>
      </c>
      <c r="Q38" s="120"/>
      <c r="R38" s="121"/>
      <c r="S38" s="122" t="s">
        <v>114</v>
      </c>
      <c r="T38" s="120"/>
      <c r="U38" s="121"/>
      <c r="V38" s="151"/>
      <c r="W38" s="2" t="s">
        <v>115</v>
      </c>
    </row>
    <row r="39" spans="1:23" x14ac:dyDescent="0.25">
      <c r="A39" s="19"/>
      <c r="B39" s="72"/>
      <c r="C39" s="74" t="s">
        <v>116</v>
      </c>
      <c r="D39" s="125">
        <v>3.060304056797992</v>
      </c>
      <c r="E39" s="126">
        <v>1.7229719204845242</v>
      </c>
      <c r="F39" s="127">
        <v>1.80814813989649</v>
      </c>
      <c r="G39" s="125">
        <v>2.8852778647913082</v>
      </c>
      <c r="H39" s="126">
        <v>1.1663512069462141</v>
      </c>
      <c r="I39" s="127">
        <v>1.2240105252050542</v>
      </c>
      <c r="J39" s="125">
        <v>4.9175961740221146</v>
      </c>
      <c r="K39" s="126">
        <v>3.4399195248695742</v>
      </c>
      <c r="L39" s="127">
        <v>3.6099741477721921</v>
      </c>
      <c r="M39" s="125">
        <v>2.0990021848989522</v>
      </c>
      <c r="N39" s="126">
        <v>0.44288434156109008</v>
      </c>
      <c r="O39" s="127">
        <v>0.54991354228458456</v>
      </c>
      <c r="P39" s="125">
        <v>2.5950191702747567</v>
      </c>
      <c r="Q39" s="126">
        <v>1.175750574996139</v>
      </c>
      <c r="R39" s="127">
        <v>0.6788581709855056</v>
      </c>
      <c r="S39" s="117" t="s">
        <v>117</v>
      </c>
      <c r="T39" s="126">
        <v>1.8332843423884428</v>
      </c>
      <c r="U39" s="127">
        <v>0.61124743212803156</v>
      </c>
      <c r="V39" s="132" t="s">
        <v>118</v>
      </c>
      <c r="W39" s="2" t="s">
        <v>119</v>
      </c>
    </row>
    <row r="40" spans="1:23" ht="12.6" thickBot="1" x14ac:dyDescent="0.3">
      <c r="A40" s="28"/>
      <c r="B40" s="75"/>
      <c r="C40" s="76" t="s">
        <v>120</v>
      </c>
      <c r="D40" s="133">
        <v>2.8589582738687875</v>
      </c>
      <c r="E40" s="134">
        <v>0.50068388861706914</v>
      </c>
      <c r="F40" s="135">
        <v>0.52543551703646385</v>
      </c>
      <c r="G40" s="133">
        <v>2.2923150113806186</v>
      </c>
      <c r="H40" s="134">
        <v>0.37290153600589443</v>
      </c>
      <c r="I40" s="135">
        <v>0.39133616205654131</v>
      </c>
      <c r="J40" s="133">
        <v>2.5719164641346115</v>
      </c>
      <c r="K40" s="134">
        <v>0.24019328647281613</v>
      </c>
      <c r="L40" s="135">
        <v>0.25206739528831934</v>
      </c>
      <c r="M40" s="133">
        <v>2.3445376364742421</v>
      </c>
      <c r="N40" s="134">
        <v>0.28002846098906259</v>
      </c>
      <c r="O40" s="135">
        <v>0.34770125848252625</v>
      </c>
      <c r="P40" s="133">
        <v>2.3089033093454061</v>
      </c>
      <c r="Q40" s="134">
        <v>0.65171338047104965</v>
      </c>
      <c r="R40" s="135">
        <v>0.37628810300586973</v>
      </c>
      <c r="S40" s="136" t="s">
        <v>121</v>
      </c>
      <c r="T40" s="134">
        <v>0.54829783649673181</v>
      </c>
      <c r="U40" s="137">
        <v>0.18281160038892139</v>
      </c>
      <c r="V40" s="138" t="s">
        <v>122</v>
      </c>
      <c r="W40" s="2" t="s">
        <v>123</v>
      </c>
    </row>
    <row r="41" spans="1:23" ht="12.6" thickTop="1" x14ac:dyDescent="0.25">
      <c r="A41" s="139" t="s">
        <v>124</v>
      </c>
      <c r="B41" s="152"/>
      <c r="C41" s="141"/>
      <c r="D41" s="142">
        <v>23.982785158822434</v>
      </c>
      <c r="E41" s="143">
        <v>1.0368638353578246</v>
      </c>
      <c r="F41" s="144">
        <v>1.0881218625437432</v>
      </c>
      <c r="G41" s="142">
        <v>25.546277436081862</v>
      </c>
      <c r="H41" s="143">
        <v>2.3304461104418501</v>
      </c>
      <c r="I41" s="144">
        <v>2.4456532051546516</v>
      </c>
      <c r="J41" s="142">
        <v>27.655894165720447</v>
      </c>
      <c r="K41" s="143">
        <v>4.4316744631152876</v>
      </c>
      <c r="L41" s="144">
        <v>4.6507571260100864</v>
      </c>
      <c r="M41" s="142">
        <v>20.2793135163902</v>
      </c>
      <c r="N41" s="143">
        <v>1.9551329626420852</v>
      </c>
      <c r="O41" s="144">
        <v>2.4276182114141425</v>
      </c>
      <c r="P41" s="142">
        <v>19.735517590835524</v>
      </c>
      <c r="Q41" s="143">
        <v>2.6761425733184989</v>
      </c>
      <c r="R41" s="144">
        <v>1.5451587192508127</v>
      </c>
      <c r="S41" s="145" t="s">
        <v>125</v>
      </c>
      <c r="T41" s="143">
        <v>2.961085754648404</v>
      </c>
      <c r="U41" s="144">
        <v>0.98727514439013897</v>
      </c>
      <c r="V41" s="146" t="s">
        <v>59</v>
      </c>
      <c r="W41" s="3" t="s">
        <v>126</v>
      </c>
    </row>
    <row r="42" spans="1:23" x14ac:dyDescent="0.25">
      <c r="A42" s="61" t="s">
        <v>127</v>
      </c>
      <c r="B42" s="49"/>
      <c r="C42" s="49"/>
      <c r="D42" s="125"/>
      <c r="E42" s="126"/>
      <c r="F42" s="127"/>
      <c r="G42" s="125"/>
      <c r="H42" s="126"/>
      <c r="I42" s="127"/>
      <c r="J42" s="125"/>
      <c r="K42" s="126"/>
      <c r="L42" s="127"/>
      <c r="M42" s="125"/>
      <c r="N42" s="126"/>
      <c r="O42" s="127"/>
      <c r="P42" s="125"/>
      <c r="Q42" s="126"/>
      <c r="R42" s="127"/>
      <c r="S42" s="117"/>
      <c r="T42" s="126"/>
      <c r="U42" s="127"/>
      <c r="V42" s="132"/>
      <c r="W42" s="2" t="s">
        <v>87</v>
      </c>
    </row>
    <row r="43" spans="1:23" x14ac:dyDescent="0.25">
      <c r="A43" s="19"/>
      <c r="B43" s="64" t="s">
        <v>128</v>
      </c>
      <c r="C43" s="65"/>
      <c r="D43" s="125">
        <v>2.3781612239712113</v>
      </c>
      <c r="E43" s="126">
        <v>0.71865282860053858</v>
      </c>
      <c r="F43" s="127">
        <v>0.75417989104546557</v>
      </c>
      <c r="G43" s="125">
        <v>3.4105424683796324</v>
      </c>
      <c r="H43" s="126">
        <v>0.64694108095113445</v>
      </c>
      <c r="I43" s="127">
        <v>0.67892302726295373</v>
      </c>
      <c r="J43" s="125">
        <v>3.009375028153586</v>
      </c>
      <c r="K43" s="126">
        <v>0.77641056525097163</v>
      </c>
      <c r="L43" s="127">
        <v>0.81479291836615653</v>
      </c>
      <c r="M43" s="125">
        <v>2.9905912256256517</v>
      </c>
      <c r="N43" s="126">
        <v>0.50462782959325625</v>
      </c>
      <c r="O43" s="127">
        <v>0.62657820849765022</v>
      </c>
      <c r="P43" s="125">
        <v>3.8376664488951202</v>
      </c>
      <c r="Q43" s="126">
        <v>1.183033391307692</v>
      </c>
      <c r="R43" s="127">
        <v>0.68306314393302103</v>
      </c>
      <c r="S43" s="117" t="s">
        <v>129</v>
      </c>
      <c r="T43" s="126">
        <v>1.0649869109371692</v>
      </c>
      <c r="U43" s="127">
        <v>0.35508431480531311</v>
      </c>
      <c r="V43" s="132" t="s">
        <v>51</v>
      </c>
      <c r="W43" s="2" t="s">
        <v>130</v>
      </c>
    </row>
    <row r="44" spans="1:23" ht="12.6" thickBot="1" x14ac:dyDescent="0.3">
      <c r="A44" s="28"/>
      <c r="B44" s="77" t="s">
        <v>131</v>
      </c>
      <c r="C44" s="78"/>
      <c r="D44" s="133">
        <v>0.52421439616686161</v>
      </c>
      <c r="E44" s="134">
        <v>0.26645028929739722</v>
      </c>
      <c r="F44" s="135">
        <v>0.27962242984928432</v>
      </c>
      <c r="G44" s="133">
        <v>0.32225123133671751</v>
      </c>
      <c r="H44" s="134">
        <v>0.17181391742877589</v>
      </c>
      <c r="I44" s="135">
        <v>0.18030764837990326</v>
      </c>
      <c r="J44" s="133">
        <v>0.37664479391841299</v>
      </c>
      <c r="K44" s="134">
        <v>0.17541046782396491</v>
      </c>
      <c r="L44" s="135">
        <v>0.18408199654529664</v>
      </c>
      <c r="M44" s="133">
        <v>0.25632067942871495</v>
      </c>
      <c r="N44" s="134">
        <v>0.23997906242003689</v>
      </c>
      <c r="O44" s="135">
        <v>0.2979733621296537</v>
      </c>
      <c r="P44" s="133">
        <v>0.75656762598362126</v>
      </c>
      <c r="Q44" s="134">
        <v>0.68163332801717924</v>
      </c>
      <c r="R44" s="135">
        <v>0.39356336639854511</v>
      </c>
      <c r="S44" s="136" t="s">
        <v>132</v>
      </c>
      <c r="T44" s="134">
        <v>0.48366286127414704</v>
      </c>
      <c r="U44" s="137">
        <v>0.16126122671421253</v>
      </c>
      <c r="V44" s="138" t="s">
        <v>133</v>
      </c>
      <c r="W44" s="2" t="s">
        <v>134</v>
      </c>
    </row>
    <row r="45" spans="1:23" ht="12.6" thickTop="1" x14ac:dyDescent="0.25">
      <c r="A45" s="139" t="s">
        <v>135</v>
      </c>
      <c r="B45" s="140"/>
      <c r="C45" s="141"/>
      <c r="D45" s="142">
        <v>2.9023756201380739</v>
      </c>
      <c r="E45" s="143">
        <v>0.70444392825515578</v>
      </c>
      <c r="F45" s="144">
        <v>0.73926856461929047</v>
      </c>
      <c r="G45" s="142">
        <v>3.7327936997163498</v>
      </c>
      <c r="H45" s="143">
        <v>0.52912688039406774</v>
      </c>
      <c r="I45" s="144">
        <v>0.55528460631251475</v>
      </c>
      <c r="J45" s="142">
        <v>3.386019822071999</v>
      </c>
      <c r="K45" s="143">
        <v>0.77792056238981666</v>
      </c>
      <c r="L45" s="144">
        <v>0.81637756317980148</v>
      </c>
      <c r="M45" s="142">
        <v>3.2469119050543669</v>
      </c>
      <c r="N45" s="143">
        <v>0.64931329572094831</v>
      </c>
      <c r="O45" s="144">
        <v>0.80622894285173574</v>
      </c>
      <c r="P45" s="142">
        <v>4.5942340748787416</v>
      </c>
      <c r="Q45" s="143">
        <v>1.0413475424809546</v>
      </c>
      <c r="R45" s="144">
        <v>0.60125617038392143</v>
      </c>
      <c r="S45" s="145" t="s">
        <v>136</v>
      </c>
      <c r="T45" s="143">
        <v>1.0886742720331888</v>
      </c>
      <c r="U45" s="144">
        <v>0.36298207420305495</v>
      </c>
      <c r="V45" s="153" t="s">
        <v>137</v>
      </c>
      <c r="W45" s="3" t="s">
        <v>138</v>
      </c>
    </row>
    <row r="46" spans="1:23" x14ac:dyDescent="0.25">
      <c r="A46" s="48" t="s">
        <v>139</v>
      </c>
      <c r="B46" s="49"/>
      <c r="C46" s="49"/>
      <c r="D46" s="125"/>
      <c r="E46" s="126"/>
      <c r="F46" s="127"/>
      <c r="G46" s="125"/>
      <c r="H46" s="126"/>
      <c r="I46" s="127"/>
      <c r="J46" s="125"/>
      <c r="K46" s="126"/>
      <c r="L46" s="127"/>
      <c r="M46" s="125"/>
      <c r="N46" s="126"/>
      <c r="O46" s="127"/>
      <c r="P46" s="125"/>
      <c r="Q46" s="126"/>
      <c r="R46" s="127"/>
      <c r="S46" s="117"/>
      <c r="T46" s="126"/>
      <c r="U46" s="127"/>
      <c r="V46" s="132"/>
      <c r="W46" s="2">
        <v>0</v>
      </c>
    </row>
    <row r="47" spans="1:23" x14ac:dyDescent="0.25">
      <c r="A47" s="19"/>
      <c r="B47" s="64" t="s">
        <v>140</v>
      </c>
      <c r="C47" s="65"/>
      <c r="D47" s="125"/>
      <c r="E47" s="126"/>
      <c r="F47" s="127"/>
      <c r="G47" s="125"/>
      <c r="H47" s="126"/>
      <c r="I47" s="127"/>
      <c r="J47" s="125"/>
      <c r="K47" s="126"/>
      <c r="L47" s="127"/>
      <c r="M47" s="125"/>
      <c r="N47" s="126"/>
      <c r="O47" s="127"/>
      <c r="P47" s="125"/>
      <c r="Q47" s="126"/>
      <c r="R47" s="127"/>
      <c r="S47" s="117"/>
      <c r="T47" s="126"/>
      <c r="U47" s="127"/>
      <c r="V47" s="132"/>
      <c r="W47" s="2">
        <v>0</v>
      </c>
    </row>
    <row r="48" spans="1:23" x14ac:dyDescent="0.25">
      <c r="A48" s="19"/>
      <c r="B48" s="72"/>
      <c r="C48" s="73" t="s">
        <v>141</v>
      </c>
      <c r="D48" s="125">
        <v>1.4064424210929545</v>
      </c>
      <c r="E48" s="126">
        <v>0.69726604837911221</v>
      </c>
      <c r="F48" s="127">
        <v>0.73173584165847827</v>
      </c>
      <c r="G48" s="125">
        <v>0.77706462681840616</v>
      </c>
      <c r="H48" s="126">
        <v>0.15753381030397551</v>
      </c>
      <c r="I48" s="127">
        <v>0.16532159502160521</v>
      </c>
      <c r="J48" s="125">
        <v>0.79855337539906868</v>
      </c>
      <c r="K48" s="126">
        <v>0.10197663811982748</v>
      </c>
      <c r="L48" s="127">
        <v>0.1070179184797224</v>
      </c>
      <c r="M48" s="125">
        <v>0.5548688561477777</v>
      </c>
      <c r="N48" s="126">
        <v>0.18312431406014879</v>
      </c>
      <c r="O48" s="127">
        <v>0.22737886796424614</v>
      </c>
      <c r="P48" s="125">
        <v>0.67707376366134198</v>
      </c>
      <c r="Q48" s="126">
        <v>0.26345429426338135</v>
      </c>
      <c r="R48" s="127">
        <v>0.15211398075863461</v>
      </c>
      <c r="S48" s="117" t="s">
        <v>142</v>
      </c>
      <c r="T48" s="126">
        <v>0.37716442361354419</v>
      </c>
      <c r="U48" s="127">
        <v>0.12575287973248842</v>
      </c>
      <c r="V48" s="132" t="s">
        <v>122</v>
      </c>
      <c r="W48" s="2" t="s">
        <v>143</v>
      </c>
    </row>
    <row r="49" spans="1:23" x14ac:dyDescent="0.25">
      <c r="A49" s="19"/>
      <c r="B49" s="72"/>
      <c r="C49" s="79" t="s">
        <v>144</v>
      </c>
      <c r="D49" s="125">
        <v>1.5159840622027594</v>
      </c>
      <c r="E49" s="126">
        <v>0.38805576114049339</v>
      </c>
      <c r="F49" s="127">
        <v>0.4072395460077971</v>
      </c>
      <c r="G49" s="125">
        <v>1.2345926058662038</v>
      </c>
      <c r="H49" s="126">
        <v>0.17884872565010485</v>
      </c>
      <c r="I49" s="127">
        <v>0.18769022684719916</v>
      </c>
      <c r="J49" s="125">
        <v>1.9661576801766436</v>
      </c>
      <c r="K49" s="126">
        <v>0.49482307865202318</v>
      </c>
      <c r="L49" s="127">
        <v>0.51928497418048714</v>
      </c>
      <c r="M49" s="125">
        <v>1.0799745441023048</v>
      </c>
      <c r="N49" s="126">
        <v>0.30584526806867579</v>
      </c>
      <c r="O49" s="127">
        <v>0.37975705838185403</v>
      </c>
      <c r="P49" s="125">
        <v>1.221896214836399</v>
      </c>
      <c r="Q49" s="126">
        <v>0.22117731551395398</v>
      </c>
      <c r="R49" s="127">
        <v>0.12770397996512139</v>
      </c>
      <c r="S49" s="117" t="s">
        <v>145</v>
      </c>
      <c r="T49" s="126">
        <v>0.35072724443886338</v>
      </c>
      <c r="U49" s="127">
        <v>0.11693828534055731</v>
      </c>
      <c r="V49" s="132" t="s">
        <v>146</v>
      </c>
      <c r="W49" s="2" t="s">
        <v>147</v>
      </c>
    </row>
    <row r="50" spans="1:23" ht="12.6" thickBot="1" x14ac:dyDescent="0.3">
      <c r="A50" s="28"/>
      <c r="B50" s="58" t="s">
        <v>148</v>
      </c>
      <c r="C50" s="59"/>
      <c r="D50" s="133">
        <v>1.0513439551888006</v>
      </c>
      <c r="E50" s="134">
        <v>0.46726064650949323</v>
      </c>
      <c r="F50" s="135">
        <v>0.49035997556790156</v>
      </c>
      <c r="G50" s="133">
        <v>1.434037530932402</v>
      </c>
      <c r="H50" s="134">
        <v>0.61214030523968588</v>
      </c>
      <c r="I50" s="135">
        <v>0.64240185293533303</v>
      </c>
      <c r="J50" s="133">
        <v>1.1834195173735242</v>
      </c>
      <c r="K50" s="134">
        <v>0.33324798823768492</v>
      </c>
      <c r="L50" s="135">
        <v>0.34972231578026441</v>
      </c>
      <c r="M50" s="133">
        <v>1.0636357557078153</v>
      </c>
      <c r="N50" s="134">
        <v>0.69388925589015382</v>
      </c>
      <c r="O50" s="135">
        <v>0.86157730777920316</v>
      </c>
      <c r="P50" s="133">
        <v>1.2082014079029288</v>
      </c>
      <c r="Q50" s="134">
        <v>0.92068780646744686</v>
      </c>
      <c r="R50" s="135">
        <v>0.53158931293671763</v>
      </c>
      <c r="S50" s="136" t="s">
        <v>149</v>
      </c>
      <c r="T50" s="134">
        <v>0.71414544158536775</v>
      </c>
      <c r="U50" s="137">
        <v>0.23810794498265772</v>
      </c>
      <c r="V50" s="138" t="s">
        <v>150</v>
      </c>
      <c r="W50" s="2" t="s">
        <v>151</v>
      </c>
    </row>
    <row r="51" spans="1:23" ht="12.6" thickTop="1" x14ac:dyDescent="0.25">
      <c r="A51" s="139" t="s">
        <v>152</v>
      </c>
      <c r="B51" s="140"/>
      <c r="C51" s="141"/>
      <c r="D51" s="142">
        <v>3.9737704384845145</v>
      </c>
      <c r="E51" s="143">
        <v>1.3745747139546385</v>
      </c>
      <c r="F51" s="144">
        <v>1.4425276945238261</v>
      </c>
      <c r="G51" s="142">
        <v>3.445694763617011</v>
      </c>
      <c r="H51" s="143">
        <v>0.71989387950133177</v>
      </c>
      <c r="I51" s="144">
        <v>0.75548229409168288</v>
      </c>
      <c r="J51" s="142">
        <v>3.9481305729492364</v>
      </c>
      <c r="K51" s="143">
        <v>0.49674362977069109</v>
      </c>
      <c r="L51" s="144">
        <v>0.52130046897265936</v>
      </c>
      <c r="M51" s="142">
        <v>2.698479155957898</v>
      </c>
      <c r="N51" s="143">
        <v>0.93385294150484155</v>
      </c>
      <c r="O51" s="144">
        <v>1.1595315770832475</v>
      </c>
      <c r="P51" s="142">
        <v>3.1071713864006698</v>
      </c>
      <c r="Q51" s="143">
        <v>1.0502185396239612</v>
      </c>
      <c r="R51" s="144">
        <v>0.60637813164287202</v>
      </c>
      <c r="S51" s="145" t="s">
        <v>153</v>
      </c>
      <c r="T51" s="143">
        <v>1.0055905412408772</v>
      </c>
      <c r="U51" s="144">
        <v>0.33528057917350945</v>
      </c>
      <c r="V51" s="146" t="s">
        <v>69</v>
      </c>
      <c r="W51" s="3" t="s">
        <v>154</v>
      </c>
    </row>
    <row r="52" spans="1:23" x14ac:dyDescent="0.25">
      <c r="A52" s="48" t="s">
        <v>155</v>
      </c>
      <c r="B52" s="49"/>
      <c r="C52" s="49"/>
      <c r="D52" s="125"/>
      <c r="E52" s="126"/>
      <c r="F52" s="127"/>
      <c r="G52" s="125"/>
      <c r="H52" s="126"/>
      <c r="I52" s="127"/>
      <c r="J52" s="125"/>
      <c r="K52" s="126"/>
      <c r="L52" s="127"/>
      <c r="M52" s="125"/>
      <c r="N52" s="126"/>
      <c r="O52" s="127"/>
      <c r="P52" s="125"/>
      <c r="Q52" s="126"/>
      <c r="R52" s="127"/>
      <c r="S52" s="117"/>
      <c r="T52" s="126"/>
      <c r="U52" s="127"/>
      <c r="V52" s="132"/>
      <c r="W52" s="2">
        <v>0</v>
      </c>
    </row>
    <row r="53" spans="1:23" x14ac:dyDescent="0.25">
      <c r="A53" s="19"/>
      <c r="B53" s="50" t="s">
        <v>156</v>
      </c>
      <c r="C53" s="51"/>
      <c r="D53" s="125">
        <v>0.90172756784990626</v>
      </c>
      <c r="E53" s="126">
        <v>0.43805441062345973</v>
      </c>
      <c r="F53" s="127">
        <v>0.45970991072188883</v>
      </c>
      <c r="G53" s="125">
        <v>2.30204038882118</v>
      </c>
      <c r="H53" s="126">
        <v>0.9028245586054009</v>
      </c>
      <c r="I53" s="127">
        <v>0.94745626837386865</v>
      </c>
      <c r="J53" s="125">
        <v>1.6437780216246647</v>
      </c>
      <c r="K53" s="126">
        <v>0.36407196055614566</v>
      </c>
      <c r="L53" s="127">
        <v>0.38207009089442445</v>
      </c>
      <c r="M53" s="125">
        <v>1.457052467134899</v>
      </c>
      <c r="N53" s="126">
        <v>0.19401106987815492</v>
      </c>
      <c r="O53" s="127">
        <v>0.24089656072069968</v>
      </c>
      <c r="P53" s="125">
        <v>1.7938443717490251</v>
      </c>
      <c r="Q53" s="126">
        <v>0.87092554832303859</v>
      </c>
      <c r="R53" s="127">
        <v>0.50285744049163505</v>
      </c>
      <c r="S53" s="117" t="s">
        <v>157</v>
      </c>
      <c r="T53" s="126">
        <v>0.74455656052816477</v>
      </c>
      <c r="U53" s="127">
        <v>0.24824751686036603</v>
      </c>
      <c r="V53" s="132" t="s">
        <v>158</v>
      </c>
      <c r="W53" s="2" t="s">
        <v>159</v>
      </c>
    </row>
    <row r="54" spans="1:23" x14ac:dyDescent="0.25">
      <c r="A54" s="19"/>
      <c r="B54" s="56" t="s">
        <v>292</v>
      </c>
      <c r="C54" s="57"/>
      <c r="D54" s="119">
        <f>D55+D56</f>
        <v>4.4485099641865142</v>
      </c>
      <c r="E54" s="120"/>
      <c r="F54" s="121"/>
      <c r="G54" s="119">
        <f t="shared" ref="G54:P54" si="4">G55+G56</f>
        <v>5.1741781904267246</v>
      </c>
      <c r="H54" s="120"/>
      <c r="I54" s="121"/>
      <c r="J54" s="119">
        <f t="shared" si="4"/>
        <v>6.386492196253359</v>
      </c>
      <c r="K54" s="120"/>
      <c r="L54" s="121"/>
      <c r="M54" s="119">
        <f t="shared" si="4"/>
        <v>8.6702118219422992</v>
      </c>
      <c r="N54" s="120"/>
      <c r="O54" s="121"/>
      <c r="P54" s="119">
        <f t="shared" si="4"/>
        <v>7.5760867566269567</v>
      </c>
      <c r="Q54" s="120"/>
      <c r="R54" s="121"/>
      <c r="S54" s="122" t="s">
        <v>160</v>
      </c>
      <c r="T54" s="120"/>
      <c r="U54" s="121"/>
      <c r="V54" s="151"/>
      <c r="W54" s="2" t="s">
        <v>161</v>
      </c>
    </row>
    <row r="55" spans="1:23" x14ac:dyDescent="0.25">
      <c r="A55" s="19"/>
      <c r="B55" s="72"/>
      <c r="C55" s="67" t="s">
        <v>162</v>
      </c>
      <c r="D55" s="125">
        <v>2.1798064175195218</v>
      </c>
      <c r="E55" s="126">
        <v>1.0445320589729272</v>
      </c>
      <c r="F55" s="127">
        <v>1.0961691697001241</v>
      </c>
      <c r="G55" s="125">
        <v>3.3668723235236255</v>
      </c>
      <c r="H55" s="126">
        <v>0.79807597752130854</v>
      </c>
      <c r="I55" s="127">
        <v>0.83752937415568784</v>
      </c>
      <c r="J55" s="125">
        <v>4.1243267648210988</v>
      </c>
      <c r="K55" s="126">
        <v>1.4386655674125135</v>
      </c>
      <c r="L55" s="127">
        <v>1.509786920333871</v>
      </c>
      <c r="M55" s="125">
        <v>4.6846900996624363</v>
      </c>
      <c r="N55" s="126">
        <v>2.0229490962113807</v>
      </c>
      <c r="O55" s="127">
        <v>2.5118230629645142</v>
      </c>
      <c r="P55" s="125">
        <v>4.6651170405614639</v>
      </c>
      <c r="Q55" s="126">
        <v>1.3827990514920918</v>
      </c>
      <c r="R55" s="127">
        <v>0.79840440217475239</v>
      </c>
      <c r="S55" s="117" t="s">
        <v>163</v>
      </c>
      <c r="T55" s="126">
        <v>1.674590583338617</v>
      </c>
      <c r="U55" s="127">
        <v>0.55833629855691536</v>
      </c>
      <c r="V55" s="132" t="s">
        <v>17</v>
      </c>
      <c r="W55" s="2" t="s">
        <v>164</v>
      </c>
    </row>
    <row r="56" spans="1:23" ht="12.6" thickBot="1" x14ac:dyDescent="0.3">
      <c r="A56" s="28"/>
      <c r="B56" s="75"/>
      <c r="C56" s="76" t="s">
        <v>165</v>
      </c>
      <c r="D56" s="133">
        <v>2.2687035466669925</v>
      </c>
      <c r="E56" s="134">
        <v>0.66923594660334296</v>
      </c>
      <c r="F56" s="135">
        <v>0.70232005386507423</v>
      </c>
      <c r="G56" s="133">
        <v>1.8073058669030986</v>
      </c>
      <c r="H56" s="134">
        <v>0.31881017300063969</v>
      </c>
      <c r="I56" s="135">
        <v>0.33457075790827595</v>
      </c>
      <c r="J56" s="133">
        <v>2.2621654314322601</v>
      </c>
      <c r="K56" s="134">
        <v>0.30897349650012279</v>
      </c>
      <c r="L56" s="135">
        <v>0.3242477990105061</v>
      </c>
      <c r="M56" s="133">
        <v>3.9855217222798625</v>
      </c>
      <c r="N56" s="134">
        <v>2.6638664961773704</v>
      </c>
      <c r="O56" s="135">
        <v>3.3076271243246458</v>
      </c>
      <c r="P56" s="133">
        <v>2.9109697160654924</v>
      </c>
      <c r="Q56" s="134">
        <v>1.2538556194533756</v>
      </c>
      <c r="R56" s="135">
        <v>0.7239546810383759</v>
      </c>
      <c r="S56" s="136" t="s">
        <v>166</v>
      </c>
      <c r="T56" s="134">
        <v>1.4958096202134854</v>
      </c>
      <c r="U56" s="137">
        <v>0.49872775770108652</v>
      </c>
      <c r="V56" s="150" t="s">
        <v>167</v>
      </c>
      <c r="W56" s="2" t="s">
        <v>168</v>
      </c>
    </row>
    <row r="57" spans="1:23" ht="12.6" thickTop="1" x14ac:dyDescent="0.25">
      <c r="A57" s="139" t="s">
        <v>169</v>
      </c>
      <c r="B57" s="140"/>
      <c r="C57" s="141"/>
      <c r="D57" s="142">
        <v>5.3502375320364211</v>
      </c>
      <c r="E57" s="143">
        <v>1.2657874701069332</v>
      </c>
      <c r="F57" s="144">
        <v>1.3283624836639889</v>
      </c>
      <c r="G57" s="142">
        <v>7.4762185792479032</v>
      </c>
      <c r="H57" s="143">
        <v>1.3365751348528596</v>
      </c>
      <c r="I57" s="144">
        <v>1.4026495819133726</v>
      </c>
      <c r="J57" s="142">
        <v>8.030270217878023</v>
      </c>
      <c r="K57" s="143">
        <v>1.8193292248269797</v>
      </c>
      <c r="L57" s="144">
        <v>1.9092689292377671</v>
      </c>
      <c r="M57" s="142">
        <v>10.127264289077198</v>
      </c>
      <c r="N57" s="143">
        <v>3.5507366808617746</v>
      </c>
      <c r="O57" s="144">
        <v>4.4088219037275937</v>
      </c>
      <c r="P57" s="142">
        <v>9.3699311283759794</v>
      </c>
      <c r="Q57" s="143">
        <v>2.2003292368756351</v>
      </c>
      <c r="R57" s="144">
        <v>1.2704322779652755</v>
      </c>
      <c r="S57" s="145" t="s">
        <v>170</v>
      </c>
      <c r="T57" s="143">
        <v>2.8291723802306872</v>
      </c>
      <c r="U57" s="144">
        <v>0.94329303560764433</v>
      </c>
      <c r="V57" s="153" t="s">
        <v>137</v>
      </c>
      <c r="W57" s="3" t="s">
        <v>171</v>
      </c>
    </row>
    <row r="58" spans="1:23" x14ac:dyDescent="0.25">
      <c r="A58" s="48" t="s">
        <v>172</v>
      </c>
      <c r="B58" s="49"/>
      <c r="C58" s="49"/>
      <c r="D58" s="125"/>
      <c r="E58" s="126"/>
      <c r="F58" s="127"/>
      <c r="G58" s="125"/>
      <c r="H58" s="126"/>
      <c r="I58" s="127"/>
      <c r="J58" s="125"/>
      <c r="K58" s="126"/>
      <c r="L58" s="127"/>
      <c r="M58" s="125"/>
      <c r="N58" s="126"/>
      <c r="O58" s="127"/>
      <c r="P58" s="125"/>
      <c r="Q58" s="126"/>
      <c r="R58" s="127"/>
      <c r="S58" s="117"/>
      <c r="T58" s="126"/>
      <c r="U58" s="127"/>
      <c r="V58" s="132"/>
      <c r="W58" s="2">
        <v>0</v>
      </c>
    </row>
    <row r="59" spans="1:23" x14ac:dyDescent="0.25">
      <c r="A59" s="19"/>
      <c r="B59" s="64" t="s">
        <v>173</v>
      </c>
      <c r="C59" s="65"/>
      <c r="D59" s="125"/>
      <c r="E59" s="126"/>
      <c r="F59" s="127"/>
      <c r="G59" s="125"/>
      <c r="H59" s="126"/>
      <c r="I59" s="127"/>
      <c r="J59" s="125"/>
      <c r="K59" s="126"/>
      <c r="L59" s="127"/>
      <c r="M59" s="125"/>
      <c r="N59" s="126"/>
      <c r="O59" s="127"/>
      <c r="P59" s="125"/>
      <c r="Q59" s="126"/>
      <c r="R59" s="127"/>
      <c r="S59" s="117"/>
      <c r="T59" s="126"/>
      <c r="U59" s="127"/>
      <c r="V59" s="132"/>
      <c r="W59" s="2" t="s">
        <v>174</v>
      </c>
    </row>
    <row r="60" spans="1:23" x14ac:dyDescent="0.25">
      <c r="A60" s="19"/>
      <c r="B60" s="80"/>
      <c r="C60" s="74" t="s">
        <v>175</v>
      </c>
      <c r="D60" s="125">
        <v>8.0827120927722707E-2</v>
      </c>
      <c r="E60" s="126">
        <v>5.4057582467422857E-2</v>
      </c>
      <c r="F60" s="127">
        <v>5.6729953647929876E-2</v>
      </c>
      <c r="G60" s="125">
        <v>2.4129631698743353E-2</v>
      </c>
      <c r="H60" s="126">
        <v>1.9720265943665386E-2</v>
      </c>
      <c r="I60" s="127">
        <v>2.0695149909509481E-2</v>
      </c>
      <c r="J60" s="125">
        <v>9.7985348902029659E-2</v>
      </c>
      <c r="K60" s="126">
        <v>6.0827625302982198E-2</v>
      </c>
      <c r="L60" s="127">
        <v>6.3834677883188307E-2</v>
      </c>
      <c r="M60" s="125">
        <v>6.6445872024964103E-2</v>
      </c>
      <c r="N60" s="126">
        <v>4.1665333311999321E-2</v>
      </c>
      <c r="O60" s="127">
        <v>5.1734344346669549E-2</v>
      </c>
      <c r="P60" s="125">
        <v>5.6672497798829366E-2</v>
      </c>
      <c r="Q60" s="126">
        <v>6.5422488800230827E-2</v>
      </c>
      <c r="R60" s="127">
        <v>3.7773820428189261E-2</v>
      </c>
      <c r="S60" s="117" t="s">
        <v>176</v>
      </c>
      <c r="T60" s="126">
        <v>5.678892267419107E-2</v>
      </c>
      <c r="U60" s="127">
        <v>1.8934369511219941E-2</v>
      </c>
      <c r="V60" s="132" t="s">
        <v>177</v>
      </c>
      <c r="W60" s="2" t="s">
        <v>178</v>
      </c>
    </row>
    <row r="61" spans="1:23" x14ac:dyDescent="0.25">
      <c r="A61" s="81"/>
      <c r="B61" s="80"/>
      <c r="C61" s="74" t="s">
        <v>179</v>
      </c>
      <c r="D61" s="125">
        <v>0.68623776079354226</v>
      </c>
      <c r="E61" s="126">
        <v>0.26427026723890068</v>
      </c>
      <c r="F61" s="127">
        <v>0.27733463700533856</v>
      </c>
      <c r="G61" s="125">
        <v>0.99836351153550629</v>
      </c>
      <c r="H61" s="126">
        <v>0.81468637455703696</v>
      </c>
      <c r="I61" s="127">
        <v>0.85496091679780384</v>
      </c>
      <c r="J61" s="125">
        <v>0.99373246000341597</v>
      </c>
      <c r="K61" s="126">
        <v>0.41872102672389472</v>
      </c>
      <c r="L61" s="127">
        <v>0.43942076861789414</v>
      </c>
      <c r="M61" s="125">
        <v>0.80902732107509001</v>
      </c>
      <c r="N61" s="126">
        <v>0.46623458487603031</v>
      </c>
      <c r="O61" s="127">
        <v>0.57890669875804401</v>
      </c>
      <c r="P61" s="125">
        <v>1.7547024751903018</v>
      </c>
      <c r="Q61" s="126">
        <v>2.140832585239977</v>
      </c>
      <c r="R61" s="127">
        <v>1.2360799340514506</v>
      </c>
      <c r="S61" s="117" t="s">
        <v>180</v>
      </c>
      <c r="T61" s="126">
        <v>1.4342718482138759</v>
      </c>
      <c r="U61" s="127">
        <v>0.47821004299424713</v>
      </c>
      <c r="V61" s="132" t="s">
        <v>181</v>
      </c>
      <c r="W61" s="2" t="s">
        <v>182</v>
      </c>
    </row>
    <row r="62" spans="1:23" x14ac:dyDescent="0.25">
      <c r="A62" s="19"/>
      <c r="B62" s="64" t="s">
        <v>183</v>
      </c>
      <c r="C62" s="65"/>
      <c r="D62" s="125">
        <v>4.5465255521844015E-2</v>
      </c>
      <c r="E62" s="126">
        <v>3.9157800414902438E-2</v>
      </c>
      <c r="F62" s="127">
        <v>4.1093591335332393E-2</v>
      </c>
      <c r="G62" s="125">
        <v>2.4250279857237073E-2</v>
      </c>
      <c r="H62" s="126">
        <v>2.2251591703366599E-2</v>
      </c>
      <c r="I62" s="127">
        <v>2.3351613377926711E-2</v>
      </c>
      <c r="J62" s="125">
        <v>0.23679792651323842</v>
      </c>
      <c r="K62" s="126">
        <v>0.15997395621371208</v>
      </c>
      <c r="L62" s="127">
        <v>0.16788237110582915</v>
      </c>
      <c r="M62" s="125">
        <v>2.52036066301588E-2</v>
      </c>
      <c r="N62" s="126">
        <v>3.4871191548325388E-2</v>
      </c>
      <c r="O62" s="127">
        <v>4.3298303120023009E-2</v>
      </c>
      <c r="P62" s="125">
        <v>0.12493963121289463</v>
      </c>
      <c r="Q62" s="126">
        <v>0.11530004159512146</v>
      </c>
      <c r="R62" s="127">
        <v>6.6572262022558587E-2</v>
      </c>
      <c r="S62" s="117" t="s">
        <v>184</v>
      </c>
      <c r="T62" s="126">
        <v>0.10923747714699598</v>
      </c>
      <c r="U62" s="127">
        <v>3.6421588214327373E-2</v>
      </c>
      <c r="V62" s="132" t="s">
        <v>122</v>
      </c>
      <c r="W62" s="2" t="s">
        <v>55</v>
      </c>
    </row>
    <row r="63" spans="1:23" ht="12.6" thickBot="1" x14ac:dyDescent="0.3">
      <c r="A63" s="28"/>
      <c r="B63" s="77" t="s">
        <v>185</v>
      </c>
      <c r="C63" s="78"/>
      <c r="D63" s="133">
        <v>0</v>
      </c>
      <c r="E63" s="134">
        <v>0</v>
      </c>
      <c r="F63" s="135"/>
      <c r="G63" s="133">
        <v>0</v>
      </c>
      <c r="H63" s="134">
        <v>0</v>
      </c>
      <c r="I63" s="135"/>
      <c r="J63" s="133">
        <v>0</v>
      </c>
      <c r="K63" s="134">
        <v>0</v>
      </c>
      <c r="L63" s="135"/>
      <c r="M63" s="133">
        <v>0</v>
      </c>
      <c r="N63" s="134">
        <v>0</v>
      </c>
      <c r="O63" s="135"/>
      <c r="P63" s="133">
        <v>0</v>
      </c>
      <c r="Q63" s="134">
        <v>0</v>
      </c>
      <c r="R63" s="135"/>
      <c r="S63" s="136">
        <v>0</v>
      </c>
      <c r="T63" s="134">
        <v>0</v>
      </c>
      <c r="U63" s="137"/>
      <c r="V63" s="138"/>
      <c r="W63" s="2">
        <v>0</v>
      </c>
    </row>
    <row r="64" spans="1:23" ht="12.6" thickTop="1" x14ac:dyDescent="0.25">
      <c r="A64" s="154" t="s">
        <v>186</v>
      </c>
      <c r="B64" s="152"/>
      <c r="C64" s="141"/>
      <c r="D64" s="142">
        <v>0.81253013724310907</v>
      </c>
      <c r="E64" s="143">
        <v>0.27820462052599881</v>
      </c>
      <c r="F64" s="144">
        <v>0.29195784396372121</v>
      </c>
      <c r="G64" s="142">
        <v>1.0467434230914867</v>
      </c>
      <c r="H64" s="143">
        <v>0.81937260551391777</v>
      </c>
      <c r="I64" s="144">
        <v>0.85987881458073845</v>
      </c>
      <c r="J64" s="142">
        <v>1.3285157354186838</v>
      </c>
      <c r="K64" s="143">
        <v>0.49391487359055564</v>
      </c>
      <c r="L64" s="144">
        <v>0.51833187142064907</v>
      </c>
      <c r="M64" s="142">
        <v>0.90067679973021286</v>
      </c>
      <c r="N64" s="143">
        <v>0.49233713574335125</v>
      </c>
      <c r="O64" s="144">
        <v>0.61131729643127874</v>
      </c>
      <c r="P64" s="142">
        <v>1.9363146042020254</v>
      </c>
      <c r="Q64" s="143">
        <v>2.1293119478185027</v>
      </c>
      <c r="R64" s="144">
        <v>1.2294281160427245</v>
      </c>
      <c r="S64" s="145" t="s">
        <v>187</v>
      </c>
      <c r="T64" s="143">
        <v>1.4404425052028242</v>
      </c>
      <c r="U64" s="144">
        <v>0.48026744246678266</v>
      </c>
      <c r="V64" s="146" t="s">
        <v>84</v>
      </c>
      <c r="W64" s="3" t="s">
        <v>188</v>
      </c>
    </row>
    <row r="65" spans="1:23" x14ac:dyDescent="0.25">
      <c r="A65" s="48" t="s">
        <v>189</v>
      </c>
      <c r="B65" s="49"/>
      <c r="C65" s="49"/>
      <c r="D65" s="125"/>
      <c r="E65" s="126"/>
      <c r="F65" s="127"/>
      <c r="G65" s="125"/>
      <c r="H65" s="126"/>
      <c r="I65" s="127"/>
      <c r="J65" s="125"/>
      <c r="K65" s="126"/>
      <c r="L65" s="127"/>
      <c r="M65" s="125"/>
      <c r="N65" s="126"/>
      <c r="O65" s="127"/>
      <c r="P65" s="125"/>
      <c r="Q65" s="126"/>
      <c r="R65" s="127"/>
      <c r="S65" s="117"/>
      <c r="T65" s="126"/>
      <c r="U65" s="127"/>
      <c r="V65" s="132"/>
      <c r="W65" s="2" t="s">
        <v>87</v>
      </c>
    </row>
    <row r="66" spans="1:23" x14ac:dyDescent="0.25">
      <c r="A66" s="19"/>
      <c r="B66" s="64" t="s">
        <v>190</v>
      </c>
      <c r="C66" s="65"/>
      <c r="D66" s="125">
        <v>1.7680932702939339E-2</v>
      </c>
      <c r="E66" s="126">
        <v>6.8718427093627694E-3</v>
      </c>
      <c r="F66" s="127">
        <v>7.2115566509646737E-3</v>
      </c>
      <c r="G66" s="125">
        <v>0.25336113283680523</v>
      </c>
      <c r="H66" s="126">
        <v>0.17272328544042154</v>
      </c>
      <c r="I66" s="127">
        <v>0.18126197158110557</v>
      </c>
      <c r="J66" s="125">
        <v>2.7218152472786021E-2</v>
      </c>
      <c r="K66" s="126">
        <v>2.4944382578492946E-2</v>
      </c>
      <c r="L66" s="127">
        <v>2.6177524093070996E-2</v>
      </c>
      <c r="M66" s="125">
        <v>0.20850256394040464</v>
      </c>
      <c r="N66" s="126">
        <v>0.20003999600079977</v>
      </c>
      <c r="O66" s="127">
        <v>0.248382461235018</v>
      </c>
      <c r="P66" s="125">
        <v>0.15050728923623533</v>
      </c>
      <c r="Q66" s="126">
        <v>0.1149977816999892</v>
      </c>
      <c r="R66" s="127">
        <v>6.6397742354922087E-2</v>
      </c>
      <c r="S66" s="117" t="s">
        <v>122</v>
      </c>
      <c r="T66" s="126">
        <v>0.13781186824779956</v>
      </c>
      <c r="U66" s="127">
        <v>4.594876453997751E-2</v>
      </c>
      <c r="V66" s="132" t="s">
        <v>122</v>
      </c>
      <c r="W66" s="2" t="s">
        <v>191</v>
      </c>
    </row>
    <row r="67" spans="1:23" ht="12.6" thickBot="1" x14ac:dyDescent="0.3">
      <c r="A67" s="28"/>
      <c r="B67" s="77" t="s">
        <v>192</v>
      </c>
      <c r="C67" s="78"/>
      <c r="D67" s="133">
        <v>0.19449025973233278</v>
      </c>
      <c r="E67" s="134">
        <v>9.8896691327645309E-2</v>
      </c>
      <c r="F67" s="135">
        <v>0.10378571254702312</v>
      </c>
      <c r="G67" s="133">
        <v>0.39210651510457956</v>
      </c>
      <c r="H67" s="134">
        <v>0.21913973218524799</v>
      </c>
      <c r="I67" s="135">
        <v>0.22997304507246039</v>
      </c>
      <c r="J67" s="133">
        <v>0.31573056868431787</v>
      </c>
      <c r="K67" s="134">
        <v>0.23513589451397862</v>
      </c>
      <c r="L67" s="135">
        <v>0.24675998792179191</v>
      </c>
      <c r="M67" s="133">
        <v>0.12830927011717208</v>
      </c>
      <c r="N67" s="134">
        <v>0.10906878563548786</v>
      </c>
      <c r="O67" s="135">
        <v>0.13542678445138912</v>
      </c>
      <c r="P67" s="133">
        <v>0.29172400506282647</v>
      </c>
      <c r="Q67" s="134">
        <v>0.28574999776813609</v>
      </c>
      <c r="R67" s="135">
        <v>0.16498713670169901</v>
      </c>
      <c r="S67" s="136" t="s">
        <v>158</v>
      </c>
      <c r="T67" s="134">
        <v>0.22986069398952055</v>
      </c>
      <c r="U67" s="137">
        <v>7.6639371045526372E-2</v>
      </c>
      <c r="V67" s="138" t="s">
        <v>193</v>
      </c>
      <c r="W67" s="2" t="s">
        <v>46</v>
      </c>
    </row>
    <row r="68" spans="1:23" ht="12.6" thickTop="1" x14ac:dyDescent="0.25">
      <c r="A68" s="139" t="s">
        <v>194</v>
      </c>
      <c r="B68" s="155"/>
      <c r="C68" s="156"/>
      <c r="D68" s="142">
        <v>0.21217119243527208</v>
      </c>
      <c r="E68" s="143">
        <v>9.865765724632497E-2</v>
      </c>
      <c r="F68" s="144">
        <v>0.10353486166293577</v>
      </c>
      <c r="G68" s="142">
        <v>0.64546764794138478</v>
      </c>
      <c r="H68" s="143">
        <v>0.38908725099762492</v>
      </c>
      <c r="I68" s="144">
        <v>0.40832202822606212</v>
      </c>
      <c r="J68" s="142">
        <v>0.3429487211571039</v>
      </c>
      <c r="K68" s="143">
        <v>0.22744962812309305</v>
      </c>
      <c r="L68" s="144">
        <v>0.23869374603346188</v>
      </c>
      <c r="M68" s="142">
        <v>0.33681183405757675</v>
      </c>
      <c r="N68" s="143">
        <v>0.23499787233079369</v>
      </c>
      <c r="O68" s="144">
        <v>0.29178839772763099</v>
      </c>
      <c r="P68" s="142">
        <v>0.44223129429906183</v>
      </c>
      <c r="Q68" s="143">
        <v>0.28908723349782939</v>
      </c>
      <c r="R68" s="144">
        <v>0.16691399924532527</v>
      </c>
      <c r="S68" s="145" t="s">
        <v>195</v>
      </c>
      <c r="T68" s="143">
        <v>0.28267893032187275</v>
      </c>
      <c r="U68" s="144">
        <v>9.4249847817296631E-2</v>
      </c>
      <c r="V68" s="146" t="s">
        <v>196</v>
      </c>
      <c r="W68" s="3" t="s">
        <v>197</v>
      </c>
    </row>
    <row r="69" spans="1:23" x14ac:dyDescent="0.25">
      <c r="A69" s="48" t="s">
        <v>198</v>
      </c>
      <c r="B69" s="49"/>
      <c r="C69" s="49"/>
      <c r="D69" s="125"/>
      <c r="E69" s="126"/>
      <c r="F69" s="127"/>
      <c r="G69" s="125"/>
      <c r="H69" s="126"/>
      <c r="I69" s="127"/>
      <c r="J69" s="125"/>
      <c r="K69" s="126"/>
      <c r="L69" s="127"/>
      <c r="M69" s="125"/>
      <c r="N69" s="126"/>
      <c r="O69" s="127"/>
      <c r="P69" s="125"/>
      <c r="Q69" s="126"/>
      <c r="R69" s="127"/>
      <c r="S69" s="117"/>
      <c r="T69" s="126"/>
      <c r="U69" s="127"/>
      <c r="V69" s="132"/>
      <c r="W69" s="2" t="s">
        <v>174</v>
      </c>
    </row>
    <row r="70" spans="1:23" x14ac:dyDescent="0.25">
      <c r="A70" s="19"/>
      <c r="B70" s="56" t="s">
        <v>199</v>
      </c>
      <c r="C70" s="57"/>
      <c r="D70" s="125">
        <v>1.0007913079369464</v>
      </c>
      <c r="E70" s="126">
        <v>8.337756825962768E-2</v>
      </c>
      <c r="F70" s="127">
        <v>8.7499391699513512E-2</v>
      </c>
      <c r="G70" s="125">
        <v>0.81437506983258823</v>
      </c>
      <c r="H70" s="126">
        <v>0.24886408606573451</v>
      </c>
      <c r="I70" s="127">
        <v>0.2611668414075235</v>
      </c>
      <c r="J70" s="125">
        <v>1.0287645090138933</v>
      </c>
      <c r="K70" s="126">
        <v>9.8253426572987079E-2</v>
      </c>
      <c r="L70" s="127">
        <v>0.10311064758759585</v>
      </c>
      <c r="M70" s="125">
        <v>0.58898537457714739</v>
      </c>
      <c r="N70" s="126">
        <v>0.16082843529674729</v>
      </c>
      <c r="O70" s="127">
        <v>0.19969487799541458</v>
      </c>
      <c r="P70" s="125">
        <v>0.8530325787532973</v>
      </c>
      <c r="Q70" s="126">
        <v>0.20718026521828323</v>
      </c>
      <c r="R70" s="127">
        <v>0.11962232373208714</v>
      </c>
      <c r="S70" s="117" t="s">
        <v>200</v>
      </c>
      <c r="T70" s="126">
        <v>0.19757058887770071</v>
      </c>
      <c r="U70" s="127">
        <v>6.5873313988043414E-2</v>
      </c>
      <c r="V70" s="132" t="s">
        <v>201</v>
      </c>
      <c r="W70" s="2" t="s">
        <v>202</v>
      </c>
    </row>
    <row r="71" spans="1:23" x14ac:dyDescent="0.25">
      <c r="A71" s="19"/>
      <c r="B71" s="64" t="s">
        <v>203</v>
      </c>
      <c r="C71" s="65"/>
      <c r="D71" s="125">
        <v>10.161484609132138</v>
      </c>
      <c r="E71" s="126">
        <v>1.784383647089381</v>
      </c>
      <c r="F71" s="127">
        <v>1.872595794503175</v>
      </c>
      <c r="G71" s="125">
        <v>12.052751033522306</v>
      </c>
      <c r="H71" s="126">
        <v>3.6419225691933654</v>
      </c>
      <c r="I71" s="127">
        <v>3.8219633418530679</v>
      </c>
      <c r="J71" s="125">
        <v>10.541127744117988</v>
      </c>
      <c r="K71" s="126">
        <v>4.1734909010789618</v>
      </c>
      <c r="L71" s="127">
        <v>4.3798100943738696</v>
      </c>
      <c r="M71" s="125">
        <v>6.4906160783558047</v>
      </c>
      <c r="N71" s="126">
        <v>2.2792063179975615</v>
      </c>
      <c r="O71" s="127">
        <v>2.8300084295361323</v>
      </c>
      <c r="P71" s="125">
        <v>8.1477000250581657</v>
      </c>
      <c r="Q71" s="126">
        <v>2.6912389931713268</v>
      </c>
      <c r="R71" s="127">
        <v>1.553875132568113</v>
      </c>
      <c r="S71" s="117" t="s">
        <v>204</v>
      </c>
      <c r="T71" s="126">
        <v>3.0063456287768613</v>
      </c>
      <c r="U71" s="127">
        <v>1.0023655377349134</v>
      </c>
      <c r="V71" s="132" t="s">
        <v>205</v>
      </c>
      <c r="W71" s="2" t="s">
        <v>206</v>
      </c>
    </row>
    <row r="72" spans="1:23" x14ac:dyDescent="0.25">
      <c r="A72" s="19"/>
      <c r="B72" s="56" t="s">
        <v>207</v>
      </c>
      <c r="C72" s="57"/>
      <c r="D72" s="125"/>
      <c r="E72" s="126"/>
      <c r="F72" s="127"/>
      <c r="G72" s="125"/>
      <c r="H72" s="126"/>
      <c r="I72" s="127"/>
      <c r="J72" s="125"/>
      <c r="K72" s="126"/>
      <c r="L72" s="127"/>
      <c r="M72" s="125"/>
      <c r="N72" s="126"/>
      <c r="O72" s="127"/>
      <c r="P72" s="125"/>
      <c r="Q72" s="126"/>
      <c r="R72" s="127"/>
      <c r="S72" s="117"/>
      <c r="T72" s="126"/>
      <c r="U72" s="127"/>
      <c r="V72" s="132"/>
      <c r="W72" s="2">
        <v>0</v>
      </c>
    </row>
    <row r="73" spans="1:23" x14ac:dyDescent="0.25">
      <c r="A73" s="19"/>
      <c r="B73" s="72"/>
      <c r="C73" s="73" t="s">
        <v>208</v>
      </c>
      <c r="D73" s="125">
        <v>4.6487714718523856</v>
      </c>
      <c r="E73" s="126">
        <v>1.397238503150368</v>
      </c>
      <c r="F73" s="127">
        <v>1.4663118826409143</v>
      </c>
      <c r="G73" s="125">
        <v>3.9452373185500904</v>
      </c>
      <c r="H73" s="126">
        <v>1.0573536737736484</v>
      </c>
      <c r="I73" s="127">
        <v>1.109624629233019</v>
      </c>
      <c r="J73" s="125">
        <v>4.2804749781796696</v>
      </c>
      <c r="K73" s="126">
        <v>0.46725407200222341</v>
      </c>
      <c r="L73" s="127">
        <v>0.49035307604565775</v>
      </c>
      <c r="M73" s="125">
        <v>5.0880288106086118</v>
      </c>
      <c r="N73" s="126">
        <v>0.67954229908215336</v>
      </c>
      <c r="O73" s="127">
        <v>0.84376320802692462</v>
      </c>
      <c r="P73" s="125">
        <v>4.3733500198826647</v>
      </c>
      <c r="Q73" s="126">
        <v>1.2776872877723902</v>
      </c>
      <c r="R73" s="127">
        <v>0.73771467666213508</v>
      </c>
      <c r="S73" s="117" t="s">
        <v>209</v>
      </c>
      <c r="T73" s="126">
        <v>1.2863963379685615</v>
      </c>
      <c r="U73" s="127">
        <v>0.42890589315663347</v>
      </c>
      <c r="V73" s="132" t="s">
        <v>210</v>
      </c>
      <c r="W73" s="2" t="s">
        <v>211</v>
      </c>
    </row>
    <row r="74" spans="1:23" x14ac:dyDescent="0.25">
      <c r="A74" s="19"/>
      <c r="B74" s="72"/>
      <c r="C74" s="74" t="s">
        <v>212</v>
      </c>
      <c r="D74" s="125">
        <v>1.2745450348168479</v>
      </c>
      <c r="E74" s="126">
        <v>1.0525069595284162</v>
      </c>
      <c r="F74" s="127">
        <v>1.1045383145676806</v>
      </c>
      <c r="G74" s="125">
        <v>2.5337237638480095</v>
      </c>
      <c r="H74" s="126">
        <v>1.5884552492050696</v>
      </c>
      <c r="I74" s="127">
        <v>1.666981550895658</v>
      </c>
      <c r="J74" s="125">
        <v>2.2896659446287519</v>
      </c>
      <c r="K74" s="126">
        <v>0.82855853241090471</v>
      </c>
      <c r="L74" s="127">
        <v>0.86951885365191561</v>
      </c>
      <c r="M74" s="125">
        <v>0.81982749893973816</v>
      </c>
      <c r="N74" s="126">
        <v>0.28232480868673215</v>
      </c>
      <c r="O74" s="127">
        <v>0.3505525507460806</v>
      </c>
      <c r="P74" s="125">
        <v>2.0107363556576643</v>
      </c>
      <c r="Q74" s="126">
        <v>2.0269136370862073</v>
      </c>
      <c r="R74" s="127">
        <v>1.1703050916410909</v>
      </c>
      <c r="S74" s="117" t="s">
        <v>213</v>
      </c>
      <c r="T74" s="126">
        <v>1.5398601375244574</v>
      </c>
      <c r="U74" s="127">
        <v>0.51341493140768313</v>
      </c>
      <c r="V74" s="132" t="s">
        <v>142</v>
      </c>
      <c r="W74" s="2" t="s">
        <v>214</v>
      </c>
    </row>
    <row r="75" spans="1:23" ht="12.6" thickBot="1" x14ac:dyDescent="0.3">
      <c r="A75" s="28"/>
      <c r="B75" s="75"/>
      <c r="C75" s="76" t="s">
        <v>215</v>
      </c>
      <c r="D75" s="133">
        <v>2.7963612688715793</v>
      </c>
      <c r="E75" s="134">
        <v>1.5027457304958041</v>
      </c>
      <c r="F75" s="135">
        <v>1.5770349272838231</v>
      </c>
      <c r="G75" s="133">
        <v>2.6550868723229999</v>
      </c>
      <c r="H75" s="134">
        <v>2.2808552812578089</v>
      </c>
      <c r="I75" s="135">
        <v>2.2808552812578089</v>
      </c>
      <c r="J75" s="133">
        <v>1.5108524256118792</v>
      </c>
      <c r="K75" s="134">
        <v>0.58216487856391097</v>
      </c>
      <c r="L75" s="135">
        <v>0.61094457186068607</v>
      </c>
      <c r="M75" s="133">
        <v>0.60878166196665395</v>
      </c>
      <c r="N75" s="134">
        <v>0.54095456371122319</v>
      </c>
      <c r="O75" s="135">
        <v>0.6716838064242503</v>
      </c>
      <c r="P75" s="133">
        <v>6.722457337067703</v>
      </c>
      <c r="Q75" s="134">
        <v>5.2920046093565816</v>
      </c>
      <c r="R75" s="135">
        <v>3.0555124924914212</v>
      </c>
      <c r="S75" s="136" t="s">
        <v>216</v>
      </c>
      <c r="T75" s="134">
        <v>3.9645340402336267</v>
      </c>
      <c r="U75" s="137">
        <v>1.454202826270897</v>
      </c>
      <c r="V75" s="138" t="s">
        <v>55</v>
      </c>
      <c r="W75" s="2" t="s">
        <v>217</v>
      </c>
    </row>
    <row r="76" spans="1:23" ht="13.2" thickTop="1" thickBot="1" x14ac:dyDescent="0.3">
      <c r="A76" s="157" t="s">
        <v>218</v>
      </c>
      <c r="B76" s="158"/>
      <c r="C76" s="159"/>
      <c r="D76" s="142">
        <v>19.881953692609898</v>
      </c>
      <c r="E76" s="143">
        <v>2.7136940378612762</v>
      </c>
      <c r="F76" s="144">
        <v>2.8478472391048668</v>
      </c>
      <c r="G76" s="142">
        <v>22.001174058075996</v>
      </c>
      <c r="H76" s="143">
        <v>4.7412011517014356</v>
      </c>
      <c r="I76" s="144">
        <v>4.9755854645113748</v>
      </c>
      <c r="J76" s="142">
        <v>19.650885601552179</v>
      </c>
      <c r="K76" s="143">
        <v>4.7060347441013715</v>
      </c>
      <c r="L76" s="144">
        <v>4.9386805830487583</v>
      </c>
      <c r="M76" s="142">
        <v>13.596239424447957</v>
      </c>
      <c r="N76" s="143">
        <v>2.0977876471001919</v>
      </c>
      <c r="O76" s="144">
        <v>2.6047473972808914</v>
      </c>
      <c r="P76" s="142">
        <v>22.107276316419497</v>
      </c>
      <c r="Q76" s="143">
        <v>5.833486748991076</v>
      </c>
      <c r="R76" s="144">
        <v>3.3681549719006267</v>
      </c>
      <c r="S76" s="145" t="s">
        <v>219</v>
      </c>
      <c r="T76" s="143">
        <v>5.2163627678423046</v>
      </c>
      <c r="U76" s="144">
        <v>1.7392219380098166</v>
      </c>
      <c r="V76" s="146" t="s">
        <v>91</v>
      </c>
      <c r="W76" s="3" t="s">
        <v>220</v>
      </c>
    </row>
    <row r="77" spans="1:23" ht="13.2" thickTop="1" thickBot="1" x14ac:dyDescent="0.3">
      <c r="A77" s="160" t="s">
        <v>237</v>
      </c>
      <c r="B77" s="161"/>
      <c r="C77" s="162"/>
      <c r="D77" s="163">
        <v>156.12678509230233</v>
      </c>
      <c r="E77" s="164"/>
      <c r="F77" s="165"/>
      <c r="G77" s="163">
        <v>195.35519125683055</v>
      </c>
      <c r="H77" s="164"/>
      <c r="I77" s="165"/>
      <c r="J77" s="163">
        <v>172.5479261066574</v>
      </c>
      <c r="K77" s="164"/>
      <c r="L77" s="165"/>
      <c r="M77" s="163">
        <v>125.08946322067597</v>
      </c>
      <c r="N77" s="164"/>
      <c r="O77" s="165"/>
      <c r="P77" s="163">
        <v>136.41588067558672</v>
      </c>
      <c r="Q77" s="164"/>
      <c r="R77" s="165"/>
      <c r="S77" s="166" t="s">
        <v>221</v>
      </c>
      <c r="T77" s="164">
        <v>28.09</v>
      </c>
      <c r="U77" s="165">
        <v>24.62</v>
      </c>
      <c r="V77" s="167"/>
      <c r="W77" s="3" t="s">
        <v>222</v>
      </c>
    </row>
    <row r="78" spans="1:23" s="4" customFormat="1" ht="75" customHeight="1" x14ac:dyDescent="0.3">
      <c r="A78" s="168" t="s">
        <v>223</v>
      </c>
      <c r="B78" s="168"/>
      <c r="C78" s="168"/>
      <c r="S78" s="225" t="s">
        <v>293</v>
      </c>
      <c r="T78" s="225"/>
      <c r="V78" s="222" t="s">
        <v>294</v>
      </c>
      <c r="W78" s="222"/>
    </row>
    <row r="79" spans="1:23" s="4" customFormat="1" x14ac:dyDescent="0.3">
      <c r="S79" s="226"/>
      <c r="T79" s="226"/>
    </row>
  </sheetData>
  <mergeCells count="9">
    <mergeCell ref="V78:W78"/>
    <mergeCell ref="B16:C16"/>
    <mergeCell ref="S78:T78"/>
    <mergeCell ref="S79:T79"/>
    <mergeCell ref="D1:F1"/>
    <mergeCell ref="G1:I1"/>
    <mergeCell ref="J1:L1"/>
    <mergeCell ref="M1:O1"/>
    <mergeCell ref="S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627CE-A06D-4A12-B725-ECA30FDEACEE}">
  <dimension ref="A1:X7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A25" sqref="AA25"/>
    </sheetView>
  </sheetViews>
  <sheetFormatPr defaultColWidth="9.109375" defaultRowHeight="12" x14ac:dyDescent="0.25"/>
  <cols>
    <col min="1" max="1" width="2.5546875" style="5" customWidth="1"/>
    <col min="2" max="2" width="2.88671875" style="5" customWidth="1"/>
    <col min="3" max="3" width="27.109375" style="5" customWidth="1"/>
    <col min="4" max="16384" width="9.109375" style="5"/>
  </cols>
  <sheetData>
    <row r="1" spans="1:24" ht="12.6" thickBot="1" x14ac:dyDescent="0.3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4" ht="12.6" thickBot="1" x14ac:dyDescent="0.3">
      <c r="A2" s="9"/>
      <c r="B2" s="9"/>
      <c r="C2" s="9"/>
      <c r="D2" s="232" t="s">
        <v>254</v>
      </c>
      <c r="E2" s="233"/>
      <c r="F2" s="234"/>
      <c r="G2" s="232" t="s">
        <v>255</v>
      </c>
      <c r="H2" s="233"/>
      <c r="I2" s="234"/>
      <c r="J2" s="235" t="s">
        <v>256</v>
      </c>
      <c r="K2" s="235"/>
      <c r="L2" s="235"/>
      <c r="M2" s="236" t="s">
        <v>257</v>
      </c>
      <c r="N2" s="235"/>
      <c r="O2" s="237"/>
      <c r="P2" s="235" t="s">
        <v>283</v>
      </c>
      <c r="Q2" s="235"/>
      <c r="R2" s="235"/>
      <c r="S2" s="236" t="s">
        <v>5</v>
      </c>
      <c r="T2" s="235"/>
      <c r="U2" s="237"/>
      <c r="V2" s="238" t="s">
        <v>253</v>
      </c>
      <c r="W2" s="230" t="s">
        <v>259</v>
      </c>
      <c r="X2" s="231"/>
    </row>
    <row r="3" spans="1:24" ht="24.6" thickBot="1" x14ac:dyDescent="0.3">
      <c r="A3" s="9"/>
      <c r="B3" s="9"/>
      <c r="C3" s="9"/>
      <c r="D3" s="10" t="s">
        <v>284</v>
      </c>
      <c r="E3" s="92" t="s">
        <v>285</v>
      </c>
      <c r="F3" s="11" t="s">
        <v>286</v>
      </c>
      <c r="G3" s="10" t="s">
        <v>284</v>
      </c>
      <c r="H3" s="10" t="s">
        <v>285</v>
      </c>
      <c r="I3" s="11" t="s">
        <v>286</v>
      </c>
      <c r="J3" s="10" t="s">
        <v>284</v>
      </c>
      <c r="K3" s="10" t="s">
        <v>285</v>
      </c>
      <c r="L3" s="11" t="s">
        <v>286</v>
      </c>
      <c r="M3" s="10" t="s">
        <v>284</v>
      </c>
      <c r="N3" s="10" t="s">
        <v>285</v>
      </c>
      <c r="O3" s="11" t="s">
        <v>286</v>
      </c>
      <c r="P3" s="10" t="s">
        <v>284</v>
      </c>
      <c r="Q3" s="10" t="s">
        <v>285</v>
      </c>
      <c r="R3" s="11" t="s">
        <v>286</v>
      </c>
      <c r="S3" s="10" t="s">
        <v>284</v>
      </c>
      <c r="T3" s="10" t="s">
        <v>285</v>
      </c>
      <c r="U3" s="11" t="s">
        <v>286</v>
      </c>
      <c r="V3" s="239"/>
      <c r="W3" s="230"/>
      <c r="X3" s="231"/>
    </row>
    <row r="4" spans="1:24" x14ac:dyDescent="0.25">
      <c r="A4" s="13" t="s">
        <v>263</v>
      </c>
      <c r="B4" s="14"/>
      <c r="C4" s="14"/>
      <c r="D4" s="93">
        <f>'2015 tulokset prosentteina'!D5*177</f>
        <v>18.84901524828183</v>
      </c>
      <c r="E4" s="94">
        <f>'2015 tulokset prosentteina'!E5*D4</f>
        <v>3.1767652131692738</v>
      </c>
      <c r="F4" s="94">
        <f>'2015 tulokset prosentteina'!F5*D4</f>
        <v>3.3338106342816007</v>
      </c>
      <c r="G4" s="93">
        <f>'2015 tulokset prosentteina'!G5*208</f>
        <v>20.21567529712344</v>
      </c>
      <c r="H4" s="94">
        <f>'2015 tulokset prosentteina'!H5*G4</f>
        <v>5.8954878378331923</v>
      </c>
      <c r="I4" s="94">
        <f>'2015 tulokset prosentteina'!I5*G4</f>
        <v>6.1869350515954711</v>
      </c>
      <c r="J4" s="93">
        <f>'2015 tulokset prosentteina'!J5*197</f>
        <v>16.687271587693019</v>
      </c>
      <c r="K4" s="94">
        <f>'2015 tulokset prosentteina'!K5*J4</f>
        <v>2.7428746024148918</v>
      </c>
      <c r="L4" s="94">
        <f>'2015 tulokset prosentteina'!L5*J4</f>
        <v>2.8784703635397162</v>
      </c>
      <c r="M4" s="93">
        <f>170*'2015 tulokset prosentteina'!M5</f>
        <v>15.067995931551891</v>
      </c>
      <c r="N4" s="94">
        <f>'2015 tulokset prosentteina'!N5*M4</f>
        <v>15.85556699474078</v>
      </c>
      <c r="O4" s="94">
        <f>'2015 tulokset prosentteina'!O5*M4</f>
        <v>16.639397095039442</v>
      </c>
      <c r="P4" s="93">
        <f>153*'2015 tulokset prosentteina'!P5</f>
        <v>8.6949157037534608</v>
      </c>
      <c r="Q4" s="94">
        <f>'2015 tulokset prosentteina'!Q5*P4</f>
        <v>2.6150530358565924</v>
      </c>
      <c r="R4" s="94">
        <f>'2015 tulokset prosentteina'!R5*P4</f>
        <v>1.6615254297452429</v>
      </c>
      <c r="S4" s="93">
        <f>177*'2015 tulokset prosentteina'!S5</f>
        <v>13.582086837754554</v>
      </c>
      <c r="T4" s="94">
        <f>'2015 tulokset prosentteina'!T5*S4</f>
        <v>7.4790761554117431</v>
      </c>
      <c r="U4" s="94">
        <f>'2015 tulokset prosentteina'!U5*S4</f>
        <v>2.5305552998482468</v>
      </c>
      <c r="V4" s="95">
        <v>0.22774928828017155</v>
      </c>
      <c r="W4" s="18" t="s">
        <v>264</v>
      </c>
    </row>
    <row r="5" spans="1:24" x14ac:dyDescent="0.25">
      <c r="A5" s="19"/>
      <c r="B5" s="20" t="s">
        <v>228</v>
      </c>
      <c r="C5" s="21"/>
      <c r="D5" s="96">
        <f>'2015 tulokset prosentteina'!D6*177</f>
        <v>39.538479270072209</v>
      </c>
      <c r="E5" s="97">
        <f>'2015 tulokset prosentteina'!E6*D5</f>
        <v>7.053841764183705</v>
      </c>
      <c r="F5" s="97">
        <f>'2015 tulokset prosentteina'!F6*D5</f>
        <v>7.4025529455211485</v>
      </c>
      <c r="G5" s="96">
        <f>'2015 tulokset prosentteina'!G6*208</f>
        <v>39.135985031039922</v>
      </c>
      <c r="H5" s="97">
        <f>'2015 tulokset prosentteina'!H6*G5</f>
        <v>6.3800680426840595</v>
      </c>
      <c r="I5" s="97">
        <f>'2015 tulokset prosentteina'!I6*G5</f>
        <v>6.6954707889540686</v>
      </c>
      <c r="J5" s="96">
        <f>'2015 tulokset prosentteina'!J6*197</f>
        <v>45.271305027376719</v>
      </c>
      <c r="K5" s="97">
        <f>'2015 tulokset prosentteina'!K6*J5</f>
        <v>6.9996579399744281</v>
      </c>
      <c r="L5" s="97">
        <f>'2015 tulokset prosentteina'!L6*J5</f>
        <v>7.3456905092900735</v>
      </c>
      <c r="M5" s="96">
        <f>170*'2015 tulokset prosentteina'!M6</f>
        <v>26.393208502523784</v>
      </c>
      <c r="N5" s="97">
        <f>'2015 tulokset prosentteina'!N6*M5</f>
        <v>12.168137525816361</v>
      </c>
      <c r="O5" s="97">
        <f>'2015 tulokset prosentteina'!O6*M5</f>
        <v>12.769677190747435</v>
      </c>
      <c r="P5" s="96">
        <f>153*'2015 tulokset prosentteina'!P6</f>
        <v>28.944954722766411</v>
      </c>
      <c r="Q5" s="97">
        <f>'2015 tulokset prosentteina'!Q6*P5</f>
        <v>9.6298629535222346</v>
      </c>
      <c r="R5" s="97">
        <f>'2015 tulokset prosentteina'!R6*P5</f>
        <v>6.1185230138163309</v>
      </c>
      <c r="S5" s="96">
        <f>177*'2015 tulokset prosentteina'!S6</f>
        <v>34.616802568334123</v>
      </c>
      <c r="T5" s="97">
        <f>'2015 tulokset prosentteina'!T6*S5</f>
        <v>10.408255947861017</v>
      </c>
      <c r="U5" s="97">
        <f>'2015 tulokset prosentteina'!U6*S5</f>
        <v>3.521647153168574</v>
      </c>
      <c r="V5" s="98">
        <v>0.14417819104686994</v>
      </c>
      <c r="W5" s="18" t="s">
        <v>264</v>
      </c>
    </row>
    <row r="6" spans="1:24" x14ac:dyDescent="0.25">
      <c r="A6" s="19"/>
      <c r="B6" s="20" t="s">
        <v>229</v>
      </c>
      <c r="C6" s="21"/>
      <c r="D6" s="96">
        <f>'2015 tulokset prosentteina'!D7*177</f>
        <v>0.13366951624790815</v>
      </c>
      <c r="E6" s="97">
        <f>'2015 tulokset prosentteina'!E7*D6</f>
        <v>0.2988941248498353</v>
      </c>
      <c r="F6" s="97">
        <f>'2015 tulokset prosentteina'!F7*D6</f>
        <v>0.31367014717293723</v>
      </c>
      <c r="G6" s="96">
        <f>'2015 tulokset prosentteina'!G7*208</f>
        <v>0.56600168280671548</v>
      </c>
      <c r="H6" s="97">
        <f>'2015 tulokset prosentteina'!H7*G6</f>
        <v>1.2656182381350896</v>
      </c>
      <c r="I6" s="97">
        <f>'2015 tulokset prosentteina'!I7*G6</f>
        <v>1.3281848856013263</v>
      </c>
      <c r="J6" s="96">
        <f>'2015 tulokset prosentteina'!J7*197</f>
        <v>0</v>
      </c>
      <c r="K6" s="97">
        <f>'2015 tulokset prosentteina'!K7*J6</f>
        <v>0</v>
      </c>
      <c r="L6" s="97">
        <f>'2015 tulokset prosentteina'!L7*J6</f>
        <v>0</v>
      </c>
      <c r="M6" s="96">
        <f>170*'2015 tulokset prosentteina'!M7</f>
        <v>0.90822177161803708</v>
      </c>
      <c r="N6" s="97">
        <f>'2015 tulokset prosentteina'!N7*M6</f>
        <v>2.0308456199832201</v>
      </c>
      <c r="O6" s="97">
        <f>'2015 tulokset prosentteina'!O7*M6</f>
        <v>2.1312417727370483</v>
      </c>
      <c r="P6" s="96">
        <f>153*'2015 tulokset prosentteina'!P7</f>
        <v>3.0459171506693874</v>
      </c>
      <c r="Q6" s="97">
        <f>'2015 tulokset prosentteina'!Q7*P6</f>
        <v>9.6320357602855271</v>
      </c>
      <c r="R6" s="97">
        <f>'2015 tulokset prosentteina'!R7*P6</f>
        <v>6.1199035493701537</v>
      </c>
      <c r="S6" s="96">
        <f>177*'2015 tulokset prosentteina'!S7</f>
        <v>1.8872683767153331</v>
      </c>
      <c r="T6" s="97">
        <f>'2015 tulokset prosentteina'!T7*S6</f>
        <v>8.9973370736788016</v>
      </c>
      <c r="U6" s="97">
        <f>'2015 tulokset prosentteina'!U7*S6</f>
        <v>3.044260887736014</v>
      </c>
      <c r="V6" s="98">
        <v>8.6953223596525075E-2</v>
      </c>
      <c r="W6" s="25" t="s">
        <v>265</v>
      </c>
    </row>
    <row r="7" spans="1:24" x14ac:dyDescent="0.25">
      <c r="A7" s="19"/>
      <c r="B7" s="26"/>
      <c r="C7" s="27" t="s">
        <v>20</v>
      </c>
      <c r="D7" s="96">
        <f>'2015 tulokset prosentteina'!D8*177</f>
        <v>0.76787302811298952</v>
      </c>
      <c r="E7" s="97">
        <f>'2015 tulokset prosentteina'!E8*D7</f>
        <v>0.98750327400760662</v>
      </c>
      <c r="F7" s="97">
        <f>'2015 tulokset prosentteina'!F8*D7</f>
        <v>1.0363211302575523</v>
      </c>
      <c r="G7" s="96">
        <f>'2015 tulokset prosentteina'!G8*208</f>
        <v>2.4940271164442103</v>
      </c>
      <c r="H7" s="97">
        <f>'2015 tulokset prosentteina'!H8*G7</f>
        <v>1.4285109806955893</v>
      </c>
      <c r="I7" s="97">
        <f>'2015 tulokset prosentteina'!I8*G7</f>
        <v>1.4991303351247163</v>
      </c>
      <c r="J7" s="96">
        <f>'2015 tulokset prosentteina'!J8*197</f>
        <v>3.3176027514006972</v>
      </c>
      <c r="K7" s="97">
        <f>'2015 tulokset prosentteina'!K8*J7</f>
        <v>2.2519535903901464</v>
      </c>
      <c r="L7" s="97">
        <f>'2015 tulokset prosentteina'!L8*J7</f>
        <v>2.3632803571471435</v>
      </c>
      <c r="M7" s="96">
        <f>170*'2015 tulokset prosentteina'!M8</f>
        <v>1.3480399048593332</v>
      </c>
      <c r="N7" s="97">
        <f>'2015 tulokset prosentteina'!N8*M7</f>
        <v>2.0774746939653403</v>
      </c>
      <c r="O7" s="97">
        <f>'2015 tulokset prosentteina'!O8*M7</f>
        <v>2.1801759848292317</v>
      </c>
      <c r="P7" s="96">
        <f>153*'2015 tulokset prosentteina'!P8</f>
        <v>0.11447281858484681</v>
      </c>
      <c r="Q7" s="97">
        <f>'2015 tulokset prosentteina'!Q8*P7</f>
        <v>0.28383154880949235</v>
      </c>
      <c r="R7" s="97">
        <f>'2015 tulokset prosentteina'!R8*P7</f>
        <v>0.18033796242165831</v>
      </c>
      <c r="S7" s="96">
        <f>177*'2015 tulokset prosentteina'!S8</f>
        <v>0.99040481231454114</v>
      </c>
      <c r="T7" s="97">
        <f>'2015 tulokset prosentteina'!T8*S7</f>
        <v>1.3366552701732493</v>
      </c>
      <c r="U7" s="97">
        <f>'2015 tulokset prosentteina'!U8*S7</f>
        <v>0.45225907688605305</v>
      </c>
      <c r="V7" s="98">
        <v>4.6796969329278622E-3</v>
      </c>
      <c r="W7" s="25" t="s">
        <v>266</v>
      </c>
    </row>
    <row r="8" spans="1:24" x14ac:dyDescent="0.25">
      <c r="A8" s="19"/>
      <c r="B8" s="26"/>
      <c r="C8" s="27" t="s">
        <v>267</v>
      </c>
      <c r="D8" s="96">
        <f>'2015 tulokset prosentteina'!D9*177</f>
        <v>6.4847364591246084</v>
      </c>
      <c r="E8" s="97">
        <f>'2015 tulokset prosentteina'!E9*D8</f>
        <v>3.5670118823138388</v>
      </c>
      <c r="F8" s="97">
        <f>'2015 tulokset prosentteina'!F9*D8</f>
        <v>3.743349397232604</v>
      </c>
      <c r="G8" s="96">
        <f>'2015 tulokset prosentteina'!G9*208</f>
        <v>18.105200415815794</v>
      </c>
      <c r="H8" s="97">
        <f>'2015 tulokset prosentteina'!H9*G8</f>
        <v>10.194615303935544</v>
      </c>
      <c r="I8" s="97">
        <f>'2015 tulokset prosentteina'!I9*G8</f>
        <v>10.698592634978993</v>
      </c>
      <c r="J8" s="96">
        <f>'2015 tulokset prosentteina'!J9*197</f>
        <v>7.6879360378717427</v>
      </c>
      <c r="K8" s="97">
        <f>'2015 tulokset prosentteina'!K9*J8</f>
        <v>5.0809614474387867</v>
      </c>
      <c r="L8" s="97">
        <f>'2015 tulokset prosentteina'!L9*J8</f>
        <v>5.3321420278797511</v>
      </c>
      <c r="M8" s="96">
        <f>170*'2015 tulokset prosentteina'!M9</f>
        <v>4.4024093144144105</v>
      </c>
      <c r="N8" s="97">
        <f>'2015 tulokset prosentteina'!N9*M8</f>
        <v>3.693042546643861</v>
      </c>
      <c r="O8" s="97">
        <f>'2015 tulokset prosentteina'!O9*M8</f>
        <v>3.8756104681002967</v>
      </c>
      <c r="P8" s="96">
        <f>153*'2015 tulokset prosentteina'!P9</f>
        <v>2.4936399133593197</v>
      </c>
      <c r="Q8" s="97">
        <f>'2015 tulokset prosentteina'!Q9*P8</f>
        <v>3.6169806289155866</v>
      </c>
      <c r="R8" s="97">
        <f>'2015 tulokset prosentteina'!R9*P8</f>
        <v>2.298119851275076</v>
      </c>
      <c r="S8" s="96">
        <f>177*'2015 tulokset prosentteina'!S9</f>
        <v>5.9229691493037491</v>
      </c>
      <c r="T8" s="97">
        <f>'2015 tulokset prosentteina'!T9*S8</f>
        <v>5.9978234340522159</v>
      </c>
      <c r="U8" s="97">
        <f>'2015 tulokset prosentteina'!U9*S8</f>
        <v>2.0293714842858508</v>
      </c>
      <c r="V8" s="98">
        <v>2.5724546453577833E-3</v>
      </c>
      <c r="W8" s="25" t="s">
        <v>266</v>
      </c>
    </row>
    <row r="9" spans="1:24" ht="12.6" thickBot="1" x14ac:dyDescent="0.3">
      <c r="A9" s="28"/>
      <c r="B9" s="29" t="s">
        <v>31</v>
      </c>
      <c r="C9" s="30"/>
      <c r="D9" s="96">
        <f>'2015 tulokset prosentteina'!D10*177</f>
        <v>0.41073643093495782</v>
      </c>
      <c r="E9" s="97">
        <f>'2015 tulokset prosentteina'!E10*D9</f>
        <v>0.37282159582400443</v>
      </c>
      <c r="F9" s="97">
        <f>'2015 tulokset prosentteina'!F10*D9</f>
        <v>0.39125226998060625</v>
      </c>
      <c r="G9" s="96">
        <f>'2015 tulokset prosentteina'!G10*208</f>
        <v>1.2086058836438278</v>
      </c>
      <c r="H9" s="97">
        <f>'2015 tulokset prosentteina'!H10*G9</f>
        <v>2.2789472589077691</v>
      </c>
      <c r="I9" s="97">
        <f>'2015 tulokset prosentteina'!I10*G9</f>
        <v>2.3916084749410751</v>
      </c>
      <c r="J9" s="96">
        <f>'2015 tulokset prosentteina'!J10*197</f>
        <v>1.7687215608999833</v>
      </c>
      <c r="K9" s="97">
        <f>'2015 tulokset prosentteina'!K10*J9</f>
        <v>2.1058086630760116</v>
      </c>
      <c r="L9" s="97">
        <f>'2015 tulokset prosentteina'!L10*J9</f>
        <v>2.2099106618336819</v>
      </c>
      <c r="M9" s="96">
        <f>170*'2015 tulokset prosentteina'!M10</f>
        <v>0.38571043363403507</v>
      </c>
      <c r="N9" s="97">
        <f>'2015 tulokset prosentteina'!N10*M9</f>
        <v>0.57933832803055474</v>
      </c>
      <c r="O9" s="97">
        <f>'2015 tulokset prosentteina'!O10*M9</f>
        <v>0.60797828899301509</v>
      </c>
      <c r="P9" s="96">
        <f>153*'2015 tulokset prosentteina'!P10</f>
        <v>1.6362879362422222</v>
      </c>
      <c r="Q9" s="97">
        <f>'2015 tulokset prosentteina'!Q10*P9</f>
        <v>2.4377302579161699</v>
      </c>
      <c r="R9" s="97">
        <f>'2015 tulokset prosentteina'!R10*P9</f>
        <v>1.5488599117686361</v>
      </c>
      <c r="S9" s="96">
        <f>177*'2015 tulokset prosentteina'!S10</f>
        <v>1.357733368374219</v>
      </c>
      <c r="T9" s="97">
        <f>'2015 tulokset prosentteina'!T10*S9</f>
        <v>2.3955668341646827</v>
      </c>
      <c r="U9" s="97">
        <f>'2015 tulokset prosentteina'!U10*S9</f>
        <v>0.81054320378188305</v>
      </c>
      <c r="V9" s="98">
        <v>0.69577592735018701</v>
      </c>
      <c r="W9" s="18" t="s">
        <v>264</v>
      </c>
    </row>
    <row r="10" spans="1:24" ht="12.6" thickTop="1" x14ac:dyDescent="0.25">
      <c r="A10" s="31" t="s">
        <v>35</v>
      </c>
      <c r="B10" s="32"/>
      <c r="C10" s="33"/>
      <c r="D10" s="169">
        <f>'2015 tulokset prosentteina'!D11*177</f>
        <v>66.184509952774505</v>
      </c>
      <c r="E10" s="169">
        <f>'2015 tulokset prosentteina'!E11*D10</f>
        <v>6.2407572125649349</v>
      </c>
      <c r="F10" s="169">
        <f>'2015 tulokset prosentteina'!F11*D10</f>
        <v>6.5492730388035634</v>
      </c>
      <c r="G10" s="169">
        <f>'2015 tulokset prosentteina'!G11*208</f>
        <v>81.72549542687392</v>
      </c>
      <c r="H10" s="169">
        <f>'2015 tulokset prosentteina'!H11*G10</f>
        <v>12.119584626651232</v>
      </c>
      <c r="I10" s="169">
        <f>'2015 tulokset prosentteina'!I11*G10</f>
        <v>12.718724047943274</v>
      </c>
      <c r="J10" s="169">
        <f>'2015 tulokset prosentteina'!J11*197</f>
        <v>74.732836965242171</v>
      </c>
      <c r="K10" s="169">
        <f>'2015 tulokset prosentteina'!K11*J10</f>
        <v>8.2401259415066992</v>
      </c>
      <c r="L10" s="169">
        <f>'2015 tulokset prosentteina'!L11*J10</f>
        <v>8.6474818402485845</v>
      </c>
      <c r="M10" s="169">
        <f>170*'2015 tulokset prosentteina'!M11</f>
        <v>48.505585858601499</v>
      </c>
      <c r="N10" s="169">
        <f>'2015 tulokset prosentteina'!N11*M10</f>
        <v>6.427413183747845</v>
      </c>
      <c r="O10" s="169">
        <f>'2015 tulokset prosentteina'!O11*M10</f>
        <v>6.7451564673623068</v>
      </c>
      <c r="P10" s="169">
        <f>153*'2015 tulokset prosentteina'!P11</f>
        <v>44.930188245375646</v>
      </c>
      <c r="Q10" s="169">
        <f>'2015 tulokset prosentteina'!Q11*P10</f>
        <v>7.3176084595856672</v>
      </c>
      <c r="R10" s="169">
        <f>'2015 tulokset prosentteina'!R11*P10</f>
        <v>4.6493865989749876</v>
      </c>
      <c r="S10" s="169">
        <f>177*'2015 tulokset prosentteina'!S11</f>
        <v>58.357265112796526</v>
      </c>
      <c r="T10" s="169">
        <f>'2015 tulokset prosentteina'!T11*S10</f>
        <v>11.595719552940196</v>
      </c>
      <c r="U10" s="169">
        <f>'2015 tulokset prosentteina'!U11*S10</f>
        <v>3.9234270330319041</v>
      </c>
      <c r="V10" s="170">
        <v>4.8487031145881947E-5</v>
      </c>
      <c r="W10" s="25" t="s">
        <v>268</v>
      </c>
    </row>
    <row r="11" spans="1:24" x14ac:dyDescent="0.25">
      <c r="A11" s="34" t="s">
        <v>269</v>
      </c>
      <c r="B11" s="35"/>
      <c r="C11" s="35"/>
      <c r="D11" s="96">
        <f>'2015 tulokset prosentteina'!D12*177</f>
        <v>1.3309608176892358</v>
      </c>
      <c r="E11" s="97">
        <f>'2015 tulokset prosentteina'!E12*D11</f>
        <v>0.68177073939130128</v>
      </c>
      <c r="F11" s="97">
        <f>'2015 tulokset prosentteina'!F12*D11</f>
        <v>0.71547451215546887</v>
      </c>
      <c r="G11" s="96">
        <f>'2015 tulokset prosentteina'!G12*208</f>
        <v>3.3658735916998839</v>
      </c>
      <c r="H11" s="97">
        <f>'2015 tulokset prosentteina'!H12*G11</f>
        <v>2.9419194370245449</v>
      </c>
      <c r="I11" s="97">
        <f>'2015 tulokset prosentteina'!I12*G11</f>
        <v>3.0873551069162883</v>
      </c>
      <c r="J11" s="96">
        <f>'2015 tulokset prosentteina'!J12*197</f>
        <v>3.1447423957409533</v>
      </c>
      <c r="K11" s="97">
        <f>'2015 tulokset prosentteina'!K12*J11</f>
        <v>2.4448458988521877</v>
      </c>
      <c r="L11" s="97">
        <f>'2015 tulokset prosentteina'!L12*J11</f>
        <v>2.565708420309019</v>
      </c>
      <c r="M11" s="96">
        <f>170*'2015 tulokset prosentteina'!M12</f>
        <v>4.7169065347590013</v>
      </c>
      <c r="N11" s="97">
        <f>'2015 tulokset prosentteina'!N12*M11</f>
        <v>2.2863567821279585</v>
      </c>
      <c r="O11" s="97">
        <f>'2015 tulokset prosentteina'!O12*M11</f>
        <v>2.3993842926829783</v>
      </c>
      <c r="P11" s="96">
        <f>153*'2015 tulokset prosentteina'!P12</f>
        <v>2.4093923769623036</v>
      </c>
      <c r="Q11" s="97">
        <f>'2015 tulokset prosentteina'!Q12*P11</f>
        <v>1.7291539238439713</v>
      </c>
      <c r="R11" s="97">
        <f>'2015 tulokset prosentteina'!R12*P11</f>
        <v>1.0986519879392924</v>
      </c>
      <c r="S11" s="96">
        <f>177*'2015 tulokset prosentteina'!S12</f>
        <v>2.8003641902477852</v>
      </c>
      <c r="T11" s="97">
        <f>'2015 tulokset prosentteina'!T12*S11</f>
        <v>2.1971442828721055</v>
      </c>
      <c r="U11" s="97">
        <f>'2015 tulokset prosentteina'!U12*S11</f>
        <v>0.74340667136142946</v>
      </c>
      <c r="V11" s="98">
        <v>0.18867128083601656</v>
      </c>
      <c r="W11" s="18" t="s">
        <v>264</v>
      </c>
    </row>
    <row r="12" spans="1:24" x14ac:dyDescent="0.25">
      <c r="A12" s="19"/>
      <c r="B12" s="36" t="s">
        <v>40</v>
      </c>
      <c r="C12" s="37"/>
      <c r="D12" s="96">
        <f>'2015 tulokset prosentteina'!D13*177</f>
        <v>1.8439444027080023</v>
      </c>
      <c r="E12" s="97">
        <f>'2015 tulokset prosentteina'!E13*D12</f>
        <v>0.51803270889108699</v>
      </c>
      <c r="F12" s="97">
        <f>'2015 tulokset prosentteina'!F13*D12</f>
        <v>0.54364198734216818</v>
      </c>
      <c r="G12" s="96">
        <f>'2015 tulokset prosentteina'!G13*208</f>
        <v>1.7210516324147727</v>
      </c>
      <c r="H12" s="97">
        <f>'2015 tulokset prosentteina'!H13*G12</f>
        <v>1.1466885286424291</v>
      </c>
      <c r="I12" s="97">
        <f>'2015 tulokset prosentteina'!I13*G12</f>
        <v>1.2033758098172527</v>
      </c>
      <c r="J12" s="96">
        <f>'2015 tulokset prosentteina'!J13*197</f>
        <v>1.2188778126719872</v>
      </c>
      <c r="K12" s="97">
        <f>'2015 tulokset prosentteina'!K13*J12</f>
        <v>0.36757805247334407</v>
      </c>
      <c r="L12" s="97">
        <f>'2015 tulokset prosentteina'!L13*J12</f>
        <v>0.3857495087090837</v>
      </c>
      <c r="M12" s="96">
        <f>170*'2015 tulokset prosentteina'!M13</f>
        <v>0.95817396905702912</v>
      </c>
      <c r="N12" s="97">
        <f>'2015 tulokset prosentteina'!N13*M12</f>
        <v>0.72623963815467207</v>
      </c>
      <c r="O12" s="97">
        <f>'2015 tulokset prosentteina'!O13*M12</f>
        <v>0.76214175938467654</v>
      </c>
      <c r="P12" s="96">
        <f>153*'2015 tulokset prosentteina'!P13</f>
        <v>1.0927643869570116</v>
      </c>
      <c r="Q12" s="97">
        <f>'2015 tulokset prosentteina'!Q13*P12</f>
        <v>0.38460694139139512</v>
      </c>
      <c r="R12" s="97">
        <f>'2015 tulokset prosentteina'!R13*P12</f>
        <v>0.24436759209704431</v>
      </c>
      <c r="S12" s="96">
        <f>177*'2015 tulokset prosentteina'!S13</f>
        <v>1.3330057543131053</v>
      </c>
      <c r="T12" s="97">
        <f>'2015 tulokset prosentteina'!T13*S12</f>
        <v>0.69662171953433871</v>
      </c>
      <c r="U12" s="97">
        <f>'2015 tulokset prosentteina'!U13*S12</f>
        <v>0.23570287930300804</v>
      </c>
      <c r="V12" s="98">
        <v>0.20017158526151874</v>
      </c>
      <c r="W12" s="18" t="s">
        <v>264</v>
      </c>
    </row>
    <row r="13" spans="1:24" x14ac:dyDescent="0.25">
      <c r="A13" s="19"/>
      <c r="B13" s="38" t="s">
        <v>270</v>
      </c>
      <c r="C13" s="39"/>
      <c r="D13" s="96">
        <f>'2015 tulokset prosentteina'!D14*177</f>
        <v>0</v>
      </c>
      <c r="E13" s="97">
        <f>'2015 tulokset prosentteina'!E14*D13</f>
        <v>0</v>
      </c>
      <c r="F13" s="97">
        <f>'2015 tulokset prosentteina'!F14*D13</f>
        <v>0</v>
      </c>
      <c r="G13" s="96">
        <f>'2015 tulokset prosentteina'!G14*208</f>
        <v>0</v>
      </c>
      <c r="H13" s="97">
        <f>'2015 tulokset prosentteina'!H14*G13</f>
        <v>0</v>
      </c>
      <c r="I13" s="97">
        <f>'2015 tulokset prosentteina'!I14*G13</f>
        <v>0</v>
      </c>
      <c r="J13" s="96">
        <f>'2015 tulokset prosentteina'!J14*197</f>
        <v>0</v>
      </c>
      <c r="K13" s="97">
        <f>'2015 tulokset prosentteina'!K14*J13</f>
        <v>0</v>
      </c>
      <c r="L13" s="97">
        <f>'2015 tulokset prosentteina'!L14*J13</f>
        <v>0</v>
      </c>
      <c r="M13" s="96">
        <f>170*'2015 tulokset prosentteina'!M14</f>
        <v>0.18022525780545423</v>
      </c>
      <c r="N13" s="97">
        <f>'2015 tulokset prosentteina'!N14*M13</f>
        <v>0.40299592771542025</v>
      </c>
      <c r="O13" s="97">
        <f>'2015 tulokset prosentteina'!O14*M13</f>
        <v>0.42291828927750807</v>
      </c>
      <c r="P13" s="96">
        <f>153*'2015 tulokset prosentteina'!P14</f>
        <v>0</v>
      </c>
      <c r="Q13" s="97">
        <f>'2015 tulokset prosentteina'!Q14*P13</f>
        <v>0</v>
      </c>
      <c r="R13" s="97">
        <f>'2015 tulokset prosentteina'!R14*P13</f>
        <v>0</v>
      </c>
      <c r="S13" s="96">
        <f>177*'2015 tulokset prosentteina'!S14</f>
        <v>1.8917607829728098E-2</v>
      </c>
      <c r="T13" s="97">
        <f>'2015 tulokset prosentteina'!T14*S13</f>
        <v>0.11030766122069334</v>
      </c>
      <c r="U13" s="97">
        <f>'2015 tulokset prosentteina'!U14*S13</f>
        <v>3.7322742931813757E-2</v>
      </c>
      <c r="V13" s="98">
        <v>0.27412363821875863</v>
      </c>
      <c r="W13" s="18" t="s">
        <v>264</v>
      </c>
    </row>
    <row r="14" spans="1:24" x14ac:dyDescent="0.25">
      <c r="A14" s="19"/>
      <c r="B14" s="40"/>
      <c r="C14" s="41" t="s">
        <v>271</v>
      </c>
      <c r="D14" s="96">
        <f>'2015 tulokset prosentteina'!D15*177</f>
        <v>4.8029945200394213</v>
      </c>
      <c r="E14" s="97">
        <f>'2015 tulokset prosentteina'!E15*D14</f>
        <v>1.8502211583091237</v>
      </c>
      <c r="F14" s="97">
        <f>'2015 tulokset prosentteina'!F15*D14</f>
        <v>1.941688025219225</v>
      </c>
      <c r="G14" s="96">
        <f>'2015 tulokset prosentteina'!G15*208</f>
        <v>11.779217653118501</v>
      </c>
      <c r="H14" s="97">
        <f>'2015 tulokset prosentteina'!H15*G14</f>
        <v>7.4994691383175489</v>
      </c>
      <c r="I14" s="97">
        <f>'2015 tulokset prosentteina'!I15*G14</f>
        <v>7.8702101940504665</v>
      </c>
      <c r="J14" s="96">
        <f>'2015 tulokset prosentteina'!J15*197</f>
        <v>11.55375328315437</v>
      </c>
      <c r="K14" s="97">
        <f>'2015 tulokset prosentteina'!K15*J14</f>
        <v>8.3803073579691905</v>
      </c>
      <c r="L14" s="97">
        <f>'2015 tulokset prosentteina'!L15*J14</f>
        <v>8.7945932147354249</v>
      </c>
      <c r="M14" s="96">
        <f>170*'2015 tulokset prosentteina'!M15</f>
        <v>4.8728936240343996</v>
      </c>
      <c r="N14" s="97">
        <f>'2015 tulokset prosentteina'!N15*M14</f>
        <v>2.2838007505448945</v>
      </c>
      <c r="O14" s="97">
        <f>'2015 tulokset prosentteina'!O15*M14</f>
        <v>2.3967019020430116</v>
      </c>
      <c r="P14" s="96">
        <f>153*'2015 tulokset prosentteina'!P15</f>
        <v>8.1294758823196549</v>
      </c>
      <c r="Q14" s="97">
        <f>'2015 tulokset prosentteina'!Q15*P14</f>
        <v>3.2704181714896432</v>
      </c>
      <c r="R14" s="97">
        <f>'2015 tulokset prosentteina'!R15*P14</f>
        <v>2.0779245710598162</v>
      </c>
      <c r="S14" s="96">
        <f>177*'2015 tulokset prosentteina'!S15</f>
        <v>8.4907400920723379</v>
      </c>
      <c r="T14" s="97">
        <f>'2015 tulokset prosentteina'!T15*S14</f>
        <v>5.6728256161615072</v>
      </c>
      <c r="U14" s="97">
        <f>'2015 tulokset prosentteina'!U15*S14</f>
        <v>1.9194080431585194</v>
      </c>
      <c r="V14" s="98">
        <v>0.1521850083167631</v>
      </c>
      <c r="W14" s="18" t="s">
        <v>264</v>
      </c>
    </row>
    <row r="15" spans="1:24" x14ac:dyDescent="0.25">
      <c r="A15" s="19"/>
      <c r="B15" s="99"/>
      <c r="C15" s="100" t="s">
        <v>272</v>
      </c>
      <c r="D15" s="96">
        <f>'2015 tulokset prosentteina'!D16*177</f>
        <v>1.850061753807033</v>
      </c>
      <c r="E15" s="97">
        <f>'2015 tulokset prosentteina'!E16*D15</f>
        <v>0.55853251698390893</v>
      </c>
      <c r="F15" s="97">
        <f>'2015 tulokset prosentteina'!F16*D15</f>
        <v>0.58614392936372339</v>
      </c>
      <c r="G15" s="96">
        <f>'2015 tulokset prosentteina'!G16*208</f>
        <v>1.9897779791697163</v>
      </c>
      <c r="H15" s="97">
        <f>'2015 tulokset prosentteina'!H16*G15</f>
        <v>0.8996310996493867</v>
      </c>
      <c r="I15" s="97">
        <f>'2015 tulokset prosentteina'!I16*G15</f>
        <v>0.94410493873088241</v>
      </c>
      <c r="J15" s="96">
        <f>'2015 tulokset prosentteina'!J16*197</f>
        <v>1.6678141588291644</v>
      </c>
      <c r="K15" s="97">
        <f>'2015 tulokset prosentteina'!K16*J15</f>
        <v>0.55729920184723569</v>
      </c>
      <c r="L15" s="97">
        <f>'2015 tulokset prosentteina'!L16*J15</f>
        <v>0.58484964450407539</v>
      </c>
      <c r="M15" s="96">
        <f>170*'2015 tulokset prosentteina'!M16</f>
        <v>2.7717013435293043</v>
      </c>
      <c r="N15" s="97">
        <f>'2015 tulokset prosentteina'!N16*M15</f>
        <v>1.4037943524259455</v>
      </c>
      <c r="O15" s="97">
        <f>'2015 tulokset prosentteina'!O16*M15</f>
        <v>1.4731918245204916</v>
      </c>
      <c r="P15" s="96">
        <f>153*'2015 tulokset prosentteina'!P16</f>
        <v>2.2367302676872676</v>
      </c>
      <c r="Q15" s="97">
        <f>'2015 tulokset prosentteina'!Q16*P15</f>
        <v>0.83859821500388398</v>
      </c>
      <c r="R15" s="97">
        <f>'2015 tulokset prosentteina'!R16*P15</f>
        <v>0.53281988566305016</v>
      </c>
      <c r="S15" s="96">
        <f>177*'2015 tulokset prosentteina'!S16</f>
        <v>2.2452027125672682</v>
      </c>
      <c r="T15" s="97">
        <f>'2015 tulokset prosentteina'!T16*S15</f>
        <v>1.0863914447566667</v>
      </c>
      <c r="U15" s="97">
        <f>'2015 tulokset prosentteina'!U16*S15</f>
        <v>0.36758198086397575</v>
      </c>
      <c r="V15" s="98">
        <v>0.10366723162140519</v>
      </c>
      <c r="W15" s="18" t="s">
        <v>264</v>
      </c>
    </row>
    <row r="16" spans="1:24" ht="12.6" thickBot="1" x14ac:dyDescent="0.3">
      <c r="A16" s="101"/>
      <c r="B16" s="44" t="s">
        <v>273</v>
      </c>
      <c r="C16" s="45"/>
      <c r="D16" s="102">
        <f>'2015 tulokset prosentteina'!D17*177</f>
        <v>8.0716991239551401</v>
      </c>
      <c r="E16" s="97">
        <f>'2015 tulokset prosentteina'!E17*D16</f>
        <v>1.9188362813083717</v>
      </c>
      <c r="F16" s="97">
        <f>'2015 tulokset prosentteina'!F17*D16</f>
        <v>2.0136951807304828</v>
      </c>
      <c r="G16" s="96">
        <f>'2015 tulokset prosentteina'!G17*208</f>
        <v>7.1481266494112079</v>
      </c>
      <c r="H16" s="97">
        <f>'2015 tulokset prosentteina'!H17*G16</f>
        <v>1.6928741957065803</v>
      </c>
      <c r="I16" s="97">
        <f>'2015 tulokset prosentteina'!I17*G16</f>
        <v>1.7765625148347353</v>
      </c>
      <c r="J16" s="96">
        <f>'2015 tulokset prosentteina'!J17*197</f>
        <v>7.7087905306328954</v>
      </c>
      <c r="K16" s="97">
        <f>'2015 tulokset prosentteina'!K17*J16</f>
        <v>1.4384894301919842</v>
      </c>
      <c r="L16" s="97">
        <f>'2015 tulokset prosentteina'!L17*J16</f>
        <v>1.5096020756571351</v>
      </c>
      <c r="M16" s="96">
        <f>170*'2015 tulokset prosentteina'!M17</f>
        <v>5.8585980655435996</v>
      </c>
      <c r="N16" s="97">
        <f>'2015 tulokset prosentteina'!N17*M16</f>
        <v>1.0316881267393119</v>
      </c>
      <c r="O16" s="97">
        <f>'2015 tulokset prosentteina'!O17*M16</f>
        <v>1.0826902894577592</v>
      </c>
      <c r="P16" s="96">
        <f>153*'2015 tulokset prosentteina'!P17</f>
        <v>5.1854535157846158</v>
      </c>
      <c r="Q16" s="97">
        <f>'2015 tulokset prosentteina'!Q17*P16</f>
        <v>0.91816653140629467</v>
      </c>
      <c r="R16" s="97">
        <f>'2015 tulokset prosentteina'!R17*P16</f>
        <v>0.58337518197707516</v>
      </c>
      <c r="S16" s="96">
        <f>177*'2015 tulokset prosentteina'!S17</f>
        <v>6.4414409545559499</v>
      </c>
      <c r="T16" s="97">
        <f>'2015 tulokset prosentteina'!T17*S16</f>
        <v>1.5618947209499379</v>
      </c>
      <c r="U16" s="97">
        <f>'2015 tulokset prosentteina'!U17*S16</f>
        <v>0.52846914268213796</v>
      </c>
      <c r="V16" s="98">
        <v>4.1756414653071838E-2</v>
      </c>
      <c r="W16" s="25" t="s">
        <v>266</v>
      </c>
    </row>
    <row r="17" spans="1:23" ht="12.6" thickTop="1" x14ac:dyDescent="0.25">
      <c r="A17" s="31" t="s">
        <v>57</v>
      </c>
      <c r="B17" s="47"/>
      <c r="C17" s="47"/>
      <c r="D17" s="169">
        <f>'2015 tulokset prosentteina'!D18*177</f>
        <v>17.899660618198833</v>
      </c>
      <c r="E17" s="169">
        <f>'2015 tulokset prosentteina'!E18*D17</f>
        <v>2.6045403992207632</v>
      </c>
      <c r="F17" s="169">
        <f>'2015 tulokset prosentteina'!F18*D17</f>
        <v>2.7332975204911851</v>
      </c>
      <c r="G17" s="169">
        <f>'2015 tulokset prosentteina'!G18*208</f>
        <v>26.004047505814082</v>
      </c>
      <c r="H17" s="169">
        <f>'2015 tulokset prosentteina'!H18*G17</f>
        <v>8.4382437701478992</v>
      </c>
      <c r="I17" s="169">
        <f>'2015 tulokset prosentteina'!I18*G17</f>
        <v>8.8553937505234668</v>
      </c>
      <c r="J17" s="169">
        <f>'2015 tulokset prosentteina'!J18*197</f>
        <v>25.29397818102937</v>
      </c>
      <c r="K17" s="169">
        <f>'2015 tulokset prosentteina'!K18*J17</f>
        <v>10.395193161045023</v>
      </c>
      <c r="L17" s="169">
        <f>'2015 tulokset prosentteina'!L18*J17</f>
        <v>10.909086186803647</v>
      </c>
      <c r="M17" s="169">
        <f>170*'2015 tulokset prosentteina'!M18</f>
        <v>19.358498794728789</v>
      </c>
      <c r="N17" s="169">
        <f>'2015 tulokset prosentteina'!N18*M17</f>
        <v>4.9536619741220855</v>
      </c>
      <c r="O17" s="169">
        <f>'2015 tulokset prosentteina'!O18*M17</f>
        <v>5.1985494236412171</v>
      </c>
      <c r="P17" s="169">
        <f>153*'2015 tulokset prosentteina'!P18</f>
        <v>19.053816429710857</v>
      </c>
      <c r="Q17" s="169">
        <f>'2015 tulokset prosentteina'!Q18*P17</f>
        <v>2.9495163394163657</v>
      </c>
      <c r="R17" s="169">
        <f>'2015 tulokset prosentteina'!R18*P17</f>
        <v>1.8740332743515891</v>
      </c>
      <c r="S17" s="169">
        <f>177*'2015 tulokset prosentteina'!S18</f>
        <v>21.329671311586178</v>
      </c>
      <c r="T17" s="169">
        <f>'2015 tulokset prosentteina'!T18*S17</f>
        <v>6.2056147657421592</v>
      </c>
      <c r="U17" s="169">
        <f>'2015 tulokset prosentteina'!U18*S17</f>
        <v>2.0996779559334264</v>
      </c>
      <c r="V17" s="170">
        <v>0.54201123245829153</v>
      </c>
      <c r="W17" s="18" t="s">
        <v>264</v>
      </c>
    </row>
    <row r="18" spans="1:23" x14ac:dyDescent="0.25">
      <c r="A18" s="48" t="s">
        <v>61</v>
      </c>
      <c r="B18" s="49"/>
      <c r="C18" s="49"/>
      <c r="D18" s="96"/>
      <c r="E18" s="97"/>
      <c r="F18" s="97"/>
      <c r="G18" s="96"/>
      <c r="H18" s="97"/>
      <c r="I18" s="97"/>
      <c r="J18" s="96"/>
      <c r="K18" s="97"/>
      <c r="L18" s="97"/>
      <c r="M18" s="96"/>
      <c r="N18" s="97"/>
      <c r="O18" s="97"/>
      <c r="P18" s="96"/>
      <c r="Q18" s="97"/>
      <c r="R18" s="97"/>
      <c r="S18" s="96"/>
      <c r="T18" s="97"/>
      <c r="U18" s="97"/>
      <c r="V18" s="98"/>
      <c r="W18" s="25"/>
    </row>
    <row r="19" spans="1:23" x14ac:dyDescent="0.25">
      <c r="A19" s="19"/>
      <c r="B19" s="50" t="s">
        <v>62</v>
      </c>
      <c r="C19" s="51"/>
      <c r="D19" s="96"/>
      <c r="E19" s="97"/>
      <c r="F19" s="97"/>
      <c r="G19" s="96"/>
      <c r="H19" s="97"/>
      <c r="I19" s="97"/>
      <c r="J19" s="96"/>
      <c r="K19" s="97"/>
      <c r="L19" s="97"/>
      <c r="M19" s="96"/>
      <c r="N19" s="97"/>
      <c r="O19" s="97"/>
      <c r="P19" s="96"/>
      <c r="Q19" s="97"/>
      <c r="R19" s="97"/>
      <c r="S19" s="96"/>
      <c r="T19" s="97"/>
      <c r="U19" s="97"/>
      <c r="V19" s="98"/>
      <c r="W19" s="25"/>
    </row>
    <row r="20" spans="1:23" x14ac:dyDescent="0.25">
      <c r="A20" s="19"/>
      <c r="B20" s="52"/>
      <c r="C20" s="53" t="s">
        <v>63</v>
      </c>
      <c r="D20" s="96">
        <f>'2015 tulokset prosentteina'!D21*177</f>
        <v>1.216187658974077</v>
      </c>
      <c r="E20" s="97">
        <f>'2015 tulokset prosentteina'!E21*D20</f>
        <v>0.40404445577911441</v>
      </c>
      <c r="F20" s="97">
        <f>'2015 tulokset prosentteina'!F21*D20</f>
        <v>0.42401865199697975</v>
      </c>
      <c r="G20" s="96">
        <f>'2015 tulokset prosentteina'!G21*208</f>
        <v>1.3412577489218087</v>
      </c>
      <c r="H20" s="97">
        <f>'2015 tulokset prosentteina'!H21*G20</f>
        <v>0.29529612462479449</v>
      </c>
      <c r="I20" s="97">
        <f>'2015 tulokset prosentteina'!I21*G20</f>
        <v>0.30989427750442561</v>
      </c>
      <c r="J20" s="96">
        <f>'2015 tulokset prosentteina'!J21*197</f>
        <v>1.2574578360787434</v>
      </c>
      <c r="K20" s="97">
        <f>'2015 tulokset prosentteina'!K21*J20</f>
        <v>0.46415652496814763</v>
      </c>
      <c r="L20" s="97">
        <f>'2015 tulokset prosentteina'!L21*J20</f>
        <v>0.48710239979184455</v>
      </c>
      <c r="M20" s="96">
        <f>170*'2015 tulokset prosentteina'!M21</f>
        <v>1.3160701109352615</v>
      </c>
      <c r="N20" s="97">
        <f>'2015 tulokset prosentteina'!N21*M20</f>
        <v>0.57555818681978799</v>
      </c>
      <c r="O20" s="97">
        <f>'2015 tulokset prosentteina'!O21*M20</f>
        <v>0.60401127408259681</v>
      </c>
      <c r="P20" s="96">
        <f>153*'2015 tulokset prosentteina'!P21</f>
        <v>1.6445462416895196</v>
      </c>
      <c r="Q20" s="97">
        <f>'2015 tulokset prosentteina'!Q21*P20</f>
        <v>1.4660772805367439</v>
      </c>
      <c r="R20" s="97">
        <f>'2015 tulokset prosentteina'!R21*P20</f>
        <v>0.93150106333718519</v>
      </c>
      <c r="S20" s="96">
        <f>177*'2015 tulokset prosentteina'!S21</f>
        <v>1.5416160560016401</v>
      </c>
      <c r="T20" s="97">
        <f>'2015 tulokset prosentteina'!T21*S20</f>
        <v>1.1772224428261726</v>
      </c>
      <c r="U20" s="97">
        <f>'2015 tulokset prosentteina'!U21*S20</f>
        <v>0.39831476908260832</v>
      </c>
      <c r="V20" s="98">
        <v>0.71365604317113218</v>
      </c>
      <c r="W20" s="18" t="s">
        <v>264</v>
      </c>
    </row>
    <row r="21" spans="1:23" x14ac:dyDescent="0.25">
      <c r="A21" s="19"/>
      <c r="B21" s="54"/>
      <c r="C21" s="55" t="s">
        <v>67</v>
      </c>
      <c r="D21" s="96">
        <f>'2015 tulokset prosentteina'!D22*177</f>
        <v>9.6726972973016139</v>
      </c>
      <c r="E21" s="97">
        <f>'2015 tulokset prosentteina'!E22*D21</f>
        <v>1.5480637114837439</v>
      </c>
      <c r="F21" s="97">
        <f>'2015 tulokset prosentteina'!F22*D21</f>
        <v>1.6245932316606957</v>
      </c>
      <c r="G21" s="96">
        <f>'2015 tulokset prosentteina'!G22*208</f>
        <v>10.317702278856302</v>
      </c>
      <c r="H21" s="97">
        <f>'2015 tulokset prosentteina'!H22*G21</f>
        <v>2.1155948218812952</v>
      </c>
      <c r="I21" s="97">
        <f>'2015 tulokset prosentteina'!I22*G21</f>
        <v>2.2201806056616284</v>
      </c>
      <c r="J21" s="96">
        <f>'2015 tulokset prosentteina'!J22*197</f>
        <v>10.303689178145852</v>
      </c>
      <c r="K21" s="97">
        <f>'2015 tulokset prosentteina'!K22*J21</f>
        <v>1.7120795481981841</v>
      </c>
      <c r="L21" s="97">
        <f>'2015 tulokset prosentteina'!L22*J21</f>
        <v>1.7967172962161895</v>
      </c>
      <c r="M21" s="96">
        <f>170*'2015 tulokset prosentteina'!M22</f>
        <v>8.0848766832223138</v>
      </c>
      <c r="N21" s="97">
        <f>'2015 tulokset prosentteina'!N22*M21</f>
        <v>1.9754424600636105</v>
      </c>
      <c r="O21" s="97">
        <f>'2015 tulokset prosentteina'!O22*M21</f>
        <v>2.0730997221545531</v>
      </c>
      <c r="P21" s="96">
        <f>153*'2015 tulokset prosentteina'!P22</f>
        <v>6.2814223551117383</v>
      </c>
      <c r="Q21" s="97">
        <f>'2015 tulokset prosentteina'!Q22*P21</f>
        <v>2.7230173834791942</v>
      </c>
      <c r="R21" s="97">
        <f>'2015 tulokset prosentteina'!R22*P21</f>
        <v>1.7301227035370714</v>
      </c>
      <c r="S21" s="96">
        <f>177*'2015 tulokset prosentteina'!S22</f>
        <v>8.2032832829167646</v>
      </c>
      <c r="T21" s="97">
        <f>'2015 tulokset prosentteina'!T22*S21</f>
        <v>2.4189116086233509</v>
      </c>
      <c r="U21" s="97">
        <f>'2015 tulokset prosentteina'!U22*S21</f>
        <v>0.81844193906717622</v>
      </c>
      <c r="V21" s="98">
        <v>0.23714580866828516</v>
      </c>
      <c r="W21" s="18" t="s">
        <v>264</v>
      </c>
    </row>
    <row r="22" spans="1:23" x14ac:dyDescent="0.25">
      <c r="A22" s="19"/>
      <c r="B22" s="56" t="s">
        <v>71</v>
      </c>
      <c r="C22" s="57"/>
      <c r="D22" s="96">
        <f>'2015 tulokset prosentteina'!D23*177</f>
        <v>0.83555944703850271</v>
      </c>
      <c r="E22" s="97">
        <f>'2015 tulokset prosentteina'!E23*D22</f>
        <v>0.2563094039224455</v>
      </c>
      <c r="F22" s="97">
        <f>'2015 tulokset prosentteina'!F23*D22</f>
        <v>0.26898022331671001</v>
      </c>
      <c r="G22" s="96">
        <f>'2015 tulokset prosentteina'!G23*208</f>
        <v>2.5252535556641673</v>
      </c>
      <c r="H22" s="97">
        <f>'2015 tulokset prosentteina'!H23*G22</f>
        <v>1.9229690650003428</v>
      </c>
      <c r="I22" s="97">
        <f>'2015 tulokset prosentteina'!I23*G22</f>
        <v>2.0180322712288179</v>
      </c>
      <c r="J22" s="96">
        <f>'2015 tulokset prosentteina'!J23*197</f>
        <v>1.8781721859667442</v>
      </c>
      <c r="K22" s="97">
        <f>'2015 tulokset prosentteina'!K23*J22</f>
        <v>1.0888434215270442</v>
      </c>
      <c r="L22" s="97">
        <f>'2015 tulokset prosentteina'!L23*J22</f>
        <v>1.1426710928167669</v>
      </c>
      <c r="M22" s="96">
        <f>170*'2015 tulokset prosentteina'!M23</f>
        <v>3.8242241084508186</v>
      </c>
      <c r="N22" s="97">
        <f>'2015 tulokset prosentteina'!N23*M22</f>
        <v>3.5232324995140774</v>
      </c>
      <c r="O22" s="97">
        <f>'2015 tulokset prosentteina'!O23*M22</f>
        <v>3.6974057526298849</v>
      </c>
      <c r="P22" s="96">
        <f>153*'2015 tulokset prosentteina'!P23</f>
        <v>1.6247603291483783</v>
      </c>
      <c r="Q22" s="97">
        <f>'2015 tulokset prosentteina'!Q23*P22</f>
        <v>1.4099921251631469</v>
      </c>
      <c r="R22" s="97">
        <f>'2015 tulokset prosentteina'!R23*P22</f>
        <v>0.89586625570357259</v>
      </c>
      <c r="S22" s="96">
        <f>177*'2015 tulokset prosentteina'!S23</f>
        <v>1.9526909792375886</v>
      </c>
      <c r="T22" s="97">
        <f>'2015 tulokset prosentteina'!T23*S22</f>
        <v>2.0147226614204534</v>
      </c>
      <c r="U22" s="97">
        <f>'2015 tulokset prosentteina'!U23*S22</f>
        <v>0.68168407469588255</v>
      </c>
      <c r="V22" s="98">
        <v>0.17646399755705586</v>
      </c>
      <c r="W22" s="18" t="s">
        <v>264</v>
      </c>
    </row>
    <row r="23" spans="1:23" ht="12.6" thickBot="1" x14ac:dyDescent="0.3">
      <c r="A23" s="28"/>
      <c r="B23" s="58" t="s">
        <v>74</v>
      </c>
      <c r="C23" s="59"/>
      <c r="D23" s="96">
        <f>'2015 tulokset prosentteina'!D24*177</f>
        <v>1.1092796659576734</v>
      </c>
      <c r="E23" s="97">
        <f>'2015 tulokset prosentteina'!E24*D23</f>
        <v>0.57799893789119949</v>
      </c>
      <c r="F23" s="97">
        <f>'2015 tulokset prosentteina'!F24*D23</f>
        <v>0.60657268524505037</v>
      </c>
      <c r="G23" s="96">
        <f>'2015 tulokset prosentteina'!G24*208</f>
        <v>3.3628069238049454</v>
      </c>
      <c r="H23" s="97">
        <f>'2015 tulokset prosentteina'!H24*G23</f>
        <v>2.7802152676020353</v>
      </c>
      <c r="I23" s="97">
        <f>'2015 tulokset prosentteina'!I24*G23</f>
        <v>2.9176569884045285</v>
      </c>
      <c r="J23" s="96">
        <f>'2015 tulokset prosentteina'!J24*197</f>
        <v>1.9163818001831656</v>
      </c>
      <c r="K23" s="97">
        <f>'2015 tulokset prosentteina'!K24*J23</f>
        <v>0.67282278187872768</v>
      </c>
      <c r="L23" s="97">
        <f>'2015 tulokset prosentteina'!L24*J23</f>
        <v>0.70608420663749905</v>
      </c>
      <c r="M23" s="96">
        <f>170*'2015 tulokset prosentteina'!M24</f>
        <v>1.4931733564007788</v>
      </c>
      <c r="N23" s="97">
        <f>'2015 tulokset prosentteina'!N24*M23</f>
        <v>0.95160413954412704</v>
      </c>
      <c r="O23" s="97">
        <f>'2015 tulokset prosentteina'!O24*M23</f>
        <v>0.99864729911015893</v>
      </c>
      <c r="P23" s="96">
        <f>153*'2015 tulokset prosentteina'!P24</f>
        <v>1.0922561835448701</v>
      </c>
      <c r="Q23" s="97">
        <f>'2015 tulokset prosentteina'!Q24*P23</f>
        <v>0.92449522068109258</v>
      </c>
      <c r="R23" s="97">
        <f>'2015 tulokset prosentteina'!R24*P23</f>
        <v>0.58739623930281626</v>
      </c>
      <c r="S23" s="96">
        <f>177*'2015 tulokset prosentteina'!S24</f>
        <v>1.5607455563874577</v>
      </c>
      <c r="T23" s="97">
        <f>'2015 tulokset prosentteina'!T24*S23</f>
        <v>1.3633748183284102</v>
      </c>
      <c r="U23" s="97">
        <f>'2015 tulokset prosentteina'!U24*S23</f>
        <v>0.46129967131089633</v>
      </c>
      <c r="V23" s="98">
        <v>0.12743381205060511</v>
      </c>
      <c r="W23" s="18" t="s">
        <v>264</v>
      </c>
    </row>
    <row r="24" spans="1:23" ht="12.6" thickTop="1" x14ac:dyDescent="0.25">
      <c r="A24" s="31" t="s">
        <v>78</v>
      </c>
      <c r="B24" s="60"/>
      <c r="C24" s="33"/>
      <c r="D24" s="171">
        <f>'2015 tulokset prosentteina'!D25*177</f>
        <v>12.833724069271867</v>
      </c>
      <c r="E24" s="171">
        <f>'2015 tulokset prosentteina'!E25*D24</f>
        <v>1.7747900698425279</v>
      </c>
      <c r="F24" s="171">
        <f>'2015 tulokset prosentteina'!F25*D24</f>
        <v>1.8625279526262322</v>
      </c>
      <c r="G24" s="171">
        <f>'2015 tulokset prosentteina'!G25*208</f>
        <v>17.547020507247225</v>
      </c>
      <c r="H24" s="171">
        <f>'2015 tulokset prosentteina'!H25*G24</f>
        <v>3.0812101329515618</v>
      </c>
      <c r="I24" s="171">
        <f>'2015 tulokset prosentteina'!I25*G24</f>
        <v>3.233531727528014</v>
      </c>
      <c r="J24" s="171">
        <f>'2015 tulokset prosentteina'!J25*197</f>
        <v>15.355701000374506</v>
      </c>
      <c r="K24" s="171">
        <f>'2015 tulokset prosentteina'!K25*J24</f>
        <v>1.3489787524218075</v>
      </c>
      <c r="L24" s="171">
        <f>'2015 tulokset prosentteina'!L25*J24</f>
        <v>1.4156663802538667</v>
      </c>
      <c r="M24" s="171">
        <f>170*'2015 tulokset prosentteina'!M25</f>
        <v>14.718344259009172</v>
      </c>
      <c r="N24" s="171">
        <f>'2015 tulokset prosentteina'!N25*M24</f>
        <v>2.9080527958214435</v>
      </c>
      <c r="O24" s="171">
        <f>'2015 tulokset prosentteina'!O25*M24</f>
        <v>3.051814246634184</v>
      </c>
      <c r="P24" s="171">
        <f>153*'2015 tulokset prosentteina'!P25</f>
        <v>10.642985109494507</v>
      </c>
      <c r="Q24" s="171">
        <f>'2015 tulokset prosentteina'!Q25*P24</f>
        <v>1.5018098323106039</v>
      </c>
      <c r="R24" s="171">
        <f>'2015 tulokset prosentteina'!R25*P24</f>
        <v>0.95420444358526857</v>
      </c>
      <c r="S24" s="171">
        <f>177*'2015 tulokset prosentteina'!S25</f>
        <v>13.25833587454345</v>
      </c>
      <c r="T24" s="171">
        <f>'2015 tulokset prosentteina'!T25*S24</f>
        <v>2.4442188530948497</v>
      </c>
      <c r="U24" s="171">
        <f>'2015 tulokset prosentteina'!U25*S24</f>
        <v>0.82700467867446936</v>
      </c>
      <c r="V24" s="172">
        <v>2.835094042466518E-2</v>
      </c>
      <c r="W24" s="25" t="s">
        <v>266</v>
      </c>
    </row>
    <row r="25" spans="1:23" x14ac:dyDescent="0.25">
      <c r="A25" s="61" t="s">
        <v>81</v>
      </c>
      <c r="B25" s="49"/>
      <c r="C25" s="49"/>
      <c r="D25" s="96"/>
      <c r="E25" s="97"/>
      <c r="F25" s="97"/>
      <c r="G25" s="96"/>
      <c r="H25" s="97"/>
      <c r="I25" s="97"/>
      <c r="J25" s="96"/>
      <c r="K25" s="97"/>
      <c r="L25" s="97"/>
      <c r="M25" s="96"/>
      <c r="N25" s="97"/>
      <c r="O25" s="97"/>
      <c r="P25" s="96"/>
      <c r="Q25" s="97"/>
      <c r="R25" s="97"/>
      <c r="S25" s="96"/>
      <c r="T25" s="97"/>
      <c r="U25" s="97"/>
      <c r="V25" s="98"/>
      <c r="W25" s="25"/>
    </row>
    <row r="26" spans="1:23" x14ac:dyDescent="0.25">
      <c r="A26" s="19"/>
      <c r="B26" s="62" t="s">
        <v>82</v>
      </c>
      <c r="C26" s="63"/>
      <c r="D26" s="96">
        <f>'2015 tulokset prosentteina'!D27*177</f>
        <v>1.893465816366827E-2</v>
      </c>
      <c r="E26" s="97">
        <f>'2015 tulokset prosentteina'!E27*D26</f>
        <v>2.4808639658514146E-2</v>
      </c>
      <c r="F26" s="97">
        <f>'2015 tulokset prosentteina'!F27*D26</f>
        <v>2.60350706349817E-2</v>
      </c>
      <c r="G26" s="96">
        <f>'2015 tulokset prosentteina'!G27*208</f>
        <v>0</v>
      </c>
      <c r="H26" s="97">
        <f>'2015 tulokset prosentteina'!H27*G26</f>
        <v>0</v>
      </c>
      <c r="I26" s="97">
        <f>'2015 tulokset prosentteina'!I27*G26</f>
        <v>0</v>
      </c>
      <c r="J26" s="96">
        <f>'2015 tulokset prosentteina'!J27*197</f>
        <v>1.129171416783107E-2</v>
      </c>
      <c r="K26" s="97">
        <f>'2015 tulokset prosentteina'!K27*J26</f>
        <v>1.5968895318587126E-2</v>
      </c>
      <c r="L26" s="97">
        <f>'2015 tulokset prosentteina'!L27*J26</f>
        <v>1.6758327877093474E-2</v>
      </c>
      <c r="M26" s="96">
        <f>170*'2015 tulokset prosentteina'!M27</f>
        <v>2.8381930363063657E-4</v>
      </c>
      <c r="N26" s="97">
        <f>'2015 tulokset prosentteina'!N27*M26</f>
        <v>6.3463925624475631E-4</v>
      </c>
      <c r="O26" s="97">
        <f>'2015 tulokset prosentteina'!O27*M26</f>
        <v>6.6601305398032761E-4</v>
      </c>
      <c r="P26" s="96">
        <f>153*'2015 tulokset prosentteina'!P27</f>
        <v>6.3525426517673043E-4</v>
      </c>
      <c r="Q26" s="97">
        <f>'2015 tulokset prosentteina'!Q27*P26</f>
        <v>2.0088503712950546E-3</v>
      </c>
      <c r="R26" s="97">
        <f>'2015 tulokset prosentteina'!R27*P26</f>
        <v>1.276362632303778E-3</v>
      </c>
      <c r="S26" s="96">
        <f>177*'2015 tulokset prosentteina'!S27</f>
        <v>4.4219653047965594E-3</v>
      </c>
      <c r="T26" s="97">
        <f>'2015 tulokset prosentteina'!T27*S26</f>
        <v>1.1622747783940943E-2</v>
      </c>
      <c r="U26" s="97">
        <f>'2015 tulokset prosentteina'!U27*S26</f>
        <v>3.9325720707054368E-3</v>
      </c>
      <c r="V26" s="98">
        <v>3.8524357898050567E-2</v>
      </c>
      <c r="W26" s="25" t="s">
        <v>266</v>
      </c>
    </row>
    <row r="27" spans="1:23" x14ac:dyDescent="0.25">
      <c r="A27" s="19"/>
      <c r="B27" s="64" t="s">
        <v>274</v>
      </c>
      <c r="C27" s="65"/>
      <c r="D27" s="96">
        <f>'2015 tulokset prosentteina'!D28*177</f>
        <v>0.34825021821053037</v>
      </c>
      <c r="E27" s="97">
        <f>'2015 tulokset prosentteina'!E28*D27</f>
        <v>0.53176969655358741</v>
      </c>
      <c r="F27" s="97">
        <f>'2015 tulokset prosentteina'!F28*D27</f>
        <v>0.55805807178000766</v>
      </c>
      <c r="G27" s="96">
        <f>'2015 tulokset prosentteina'!G28*208</f>
        <v>0.12557644577073618</v>
      </c>
      <c r="H27" s="97">
        <f>'2015 tulokset prosentteina'!H28*G27</f>
        <v>0.28079746911618209</v>
      </c>
      <c r="I27" s="97">
        <f>'2015 tulokset prosentteina'!I28*G27</f>
        <v>0.29467887168311357</v>
      </c>
      <c r="J27" s="96">
        <f>'2015 tulokset prosentteina'!J28*197</f>
        <v>8.4350726470653406E-3</v>
      </c>
      <c r="K27" s="97">
        <f>'2015 tulokset prosentteina'!K28*J27</f>
        <v>1.8861395833987195E-2</v>
      </c>
      <c r="L27" s="97">
        <f>'2015 tulokset prosentteina'!L28*J27</f>
        <v>1.9793821006371812E-2</v>
      </c>
      <c r="M27" s="96">
        <f>170*'2015 tulokset prosentteina'!M28</f>
        <v>2.3896734543509783</v>
      </c>
      <c r="N27" s="97">
        <f>'2015 tulokset prosentteina'!N28*M27</f>
        <v>3.4064786668422391</v>
      </c>
      <c r="O27" s="97">
        <f>'2015 tulokset prosentteina'!O28*M27</f>
        <v>3.574880119529606</v>
      </c>
      <c r="P27" s="96">
        <f>153*'2015 tulokset prosentteina'!P28</f>
        <v>0</v>
      </c>
      <c r="Q27" s="97">
        <f>'2015 tulokset prosentteina'!Q28*P27</f>
        <v>0</v>
      </c>
      <c r="R27" s="97">
        <f>'2015 tulokset prosentteina'!R28*P27</f>
        <v>0</v>
      </c>
      <c r="S27" s="96">
        <f>177*'2015 tulokset prosentteina'!S28</f>
        <v>0.31940761491248143</v>
      </c>
      <c r="T27" s="97">
        <f>'2015 tulokset prosentteina'!T28*S27</f>
        <v>1.0982319119574495</v>
      </c>
      <c r="U27" s="97">
        <f>'2015 tulokset prosentteina'!U28*S27</f>
        <v>0.37158821858705865</v>
      </c>
      <c r="V27" s="98">
        <v>3.2333769983477194E-2</v>
      </c>
      <c r="W27" s="25" t="s">
        <v>266</v>
      </c>
    </row>
    <row r="28" spans="1:23" x14ac:dyDescent="0.25">
      <c r="A28" s="19"/>
      <c r="B28" s="56" t="s">
        <v>90</v>
      </c>
      <c r="C28" s="57"/>
      <c r="D28" s="96">
        <f>'2015 tulokset prosentteina'!D29*177</f>
        <v>0</v>
      </c>
      <c r="E28" s="97">
        <f>'2015 tulokset prosentteina'!E29*D28</f>
        <v>0</v>
      </c>
      <c r="F28" s="97">
        <f>'2015 tulokset prosentteina'!F29*D28</f>
        <v>0</v>
      </c>
      <c r="G28" s="96">
        <f>'2015 tulokset prosentteina'!G29*208</f>
        <v>0</v>
      </c>
      <c r="H28" s="97">
        <f>'2015 tulokset prosentteina'!H29*G28</f>
        <v>0</v>
      </c>
      <c r="I28" s="97">
        <f>'2015 tulokset prosentteina'!I29*G28</f>
        <v>0</v>
      </c>
      <c r="J28" s="96">
        <f>'2015 tulokset prosentteina'!J29*197</f>
        <v>0</v>
      </c>
      <c r="K28" s="97">
        <f>'2015 tulokset prosentteina'!K29*J28</f>
        <v>0</v>
      </c>
      <c r="L28" s="97">
        <f>'2015 tulokset prosentteina'!L29*J28</f>
        <v>0</v>
      </c>
      <c r="M28" s="96">
        <f>170*'2015 tulokset prosentteina'!M29</f>
        <v>0</v>
      </c>
      <c r="N28" s="97">
        <f>'2015 tulokset prosentteina'!N29*M28</f>
        <v>0</v>
      </c>
      <c r="O28" s="97">
        <f>'2015 tulokset prosentteina'!O29*M28</f>
        <v>0</v>
      </c>
      <c r="P28" s="96">
        <f>153*'2015 tulokset prosentteina'!P29</f>
        <v>0.22853807836889467</v>
      </c>
      <c r="Q28" s="97">
        <f>'2015 tulokset prosentteina'!Q29*P28</f>
        <v>0.51045669987148912</v>
      </c>
      <c r="R28" s="97">
        <f>'2015 tulokset prosentteina'!R29*P28</f>
        <v>0.32432871379317812</v>
      </c>
      <c r="S28" s="96">
        <f>177*'2015 tulokset prosentteina'!S29</f>
        <v>0.12762204868893434</v>
      </c>
      <c r="T28" s="97">
        <f>'2015 tulokset prosentteina'!T29*S28</f>
        <v>0.54228769743709604</v>
      </c>
      <c r="U28" s="97">
        <f>'2015 tulokset prosentteina'!U29*S28</f>
        <v>0.18348375899327873</v>
      </c>
      <c r="V28" s="98">
        <v>0.70299380077130924</v>
      </c>
      <c r="W28" s="18" t="s">
        <v>264</v>
      </c>
    </row>
    <row r="29" spans="1:23" x14ac:dyDescent="0.25">
      <c r="A29" s="19"/>
      <c r="B29" s="66"/>
      <c r="C29" s="67" t="s">
        <v>92</v>
      </c>
      <c r="D29" s="96">
        <f>'2015 tulokset prosentteina'!D30*177</f>
        <v>1.7368639248473134</v>
      </c>
      <c r="E29" s="97">
        <f>'2015 tulokset prosentteina'!E30*D29</f>
        <v>2.1286901982257298</v>
      </c>
      <c r="F29" s="97">
        <f>'2015 tulokset prosentteina'!F30*D29</f>
        <v>2.233923360315329</v>
      </c>
      <c r="G29" s="96">
        <f>'2015 tulokset prosentteina'!G30*208</f>
        <v>1.1396905951448422</v>
      </c>
      <c r="H29" s="97">
        <f>'2015 tulokset prosentteina'!H30*G29</f>
        <v>0.67923933296533356</v>
      </c>
      <c r="I29" s="97">
        <f>'2015 tulokset prosentteina'!I30*G29</f>
        <v>0.71281796403299658</v>
      </c>
      <c r="J29" s="96">
        <f>'2015 tulokset prosentteina'!J30*197</f>
        <v>1.0827474578265983</v>
      </c>
      <c r="K29" s="97">
        <f>'2015 tulokset prosentteina'!K30*J29</f>
        <v>1.5316264718283268</v>
      </c>
      <c r="L29" s="97">
        <f>'2015 tulokset prosentteina'!L30*J29</f>
        <v>1.6073434065447894</v>
      </c>
      <c r="M29" s="96">
        <f>170*'2015 tulokset prosentteina'!M30</f>
        <v>1.1523613538944095</v>
      </c>
      <c r="N29" s="97">
        <f>'2015 tulokset prosentteina'!N30*M29</f>
        <v>1.1449210839984509</v>
      </c>
      <c r="O29" s="97">
        <f>'2015 tulokset prosentteina'!O30*M29</f>
        <v>1.2015209904163187</v>
      </c>
      <c r="P29" s="96">
        <f>153*'2015 tulokset prosentteina'!P30</f>
        <v>0.46946898120840092</v>
      </c>
      <c r="Q29" s="97">
        <f>'2015 tulokset prosentteina'!Q30*P29</f>
        <v>0.54219267062323317</v>
      </c>
      <c r="R29" s="97">
        <f>'2015 tulokset prosentteina'!R30*P29</f>
        <v>0.34449278760684809</v>
      </c>
      <c r="S29" s="96">
        <f>177*'2015 tulokset prosentteina'!S30</f>
        <v>0.90168463149870348</v>
      </c>
      <c r="T29" s="97">
        <f>'2015 tulokset prosentteina'!T30*S29</f>
        <v>1.1498854446719209</v>
      </c>
      <c r="U29" s="97">
        <f>'2015 tulokset prosentteina'!U30*S29</f>
        <v>0.38906525963468974</v>
      </c>
      <c r="V29" s="98">
        <v>0.54947664868497348</v>
      </c>
      <c r="W29" s="18" t="s">
        <v>264</v>
      </c>
    </row>
    <row r="30" spans="1:23" ht="12.6" thickBot="1" x14ac:dyDescent="0.3">
      <c r="A30" s="28"/>
      <c r="B30" s="68"/>
      <c r="C30" s="69" t="s">
        <v>96</v>
      </c>
      <c r="D30" s="96">
        <f>'2015 tulokset prosentteina'!D31*177</f>
        <v>1.9915619280545673</v>
      </c>
      <c r="E30" s="97">
        <f>'2015 tulokset prosentteina'!E31*D30</f>
        <v>1.1003599610263277</v>
      </c>
      <c r="F30" s="97">
        <f>'2015 tulokset prosentteina'!F31*D30</f>
        <v>1.1547569598155849</v>
      </c>
      <c r="G30" s="96">
        <f>'2015 tulokset prosentteina'!G31*208</f>
        <v>1.5033242666183897</v>
      </c>
      <c r="H30" s="97">
        <f>'2015 tulokset prosentteina'!H31*G30</f>
        <v>1.6212438057162106</v>
      </c>
      <c r="I30" s="97">
        <f>'2015 tulokset prosentteina'!I31*G30</f>
        <v>1.7013910306791933</v>
      </c>
      <c r="J30" s="96">
        <f>'2015 tulokset prosentteina'!J31*197</f>
        <v>0.55857168838602278</v>
      </c>
      <c r="K30" s="97">
        <f>'2015 tulokset prosentteina'!K31*J30</f>
        <v>0.55261876314496994</v>
      </c>
      <c r="L30" s="97">
        <f>'2015 tulokset prosentteina'!L31*J30</f>
        <v>0.57993782531956906</v>
      </c>
      <c r="M30" s="96">
        <f>170*'2015 tulokset prosentteina'!M31</f>
        <v>1.4304723781812965</v>
      </c>
      <c r="N30" s="97">
        <f>'2015 tulokset prosentteina'!N31*M30</f>
        <v>1.6504262750557304</v>
      </c>
      <c r="O30" s="97">
        <f>'2015 tulokset prosentteina'!O31*M30</f>
        <v>1.7320161540642569</v>
      </c>
      <c r="P30" s="96">
        <f>153*'2015 tulokset prosentteina'!P31</f>
        <v>0.80299507819682348</v>
      </c>
      <c r="Q30" s="97">
        <f>'2015 tulokset prosentteina'!Q31*P30</f>
        <v>1.301965418490183</v>
      </c>
      <c r="R30" s="97">
        <f>'2015 tulokset prosentteina'!R31*P30</f>
        <v>0.82722936086141285</v>
      </c>
      <c r="S30" s="96">
        <f>177*'2015 tulokset prosentteina'!S31</f>
        <v>1.144299643671536</v>
      </c>
      <c r="T30" s="97">
        <f>'2015 tulokset prosentteina'!T31*S30</f>
        <v>1.36739171789123</v>
      </c>
      <c r="U30" s="97">
        <f>'2015 tulokset prosentteina'!U31*S30</f>
        <v>0.46265879458580728</v>
      </c>
      <c r="V30" s="98">
        <v>0.62515636238738359</v>
      </c>
      <c r="W30" s="18" t="s">
        <v>264</v>
      </c>
    </row>
    <row r="31" spans="1:23" ht="12.6" thickTop="1" x14ac:dyDescent="0.25">
      <c r="A31" s="31" t="s">
        <v>100</v>
      </c>
      <c r="B31" s="32"/>
      <c r="C31" s="33"/>
      <c r="D31" s="171">
        <f>'2015 tulokset prosentteina'!D32*177</f>
        <v>4.0956107292760793</v>
      </c>
      <c r="E31" s="171">
        <f>'2015 tulokset prosentteina'!E32*D31</f>
        <v>2.0781945372490584</v>
      </c>
      <c r="F31" s="171">
        <f>'2015 tulokset prosentteina'!F32*D31</f>
        <v>2.1809314140263059</v>
      </c>
      <c r="G31" s="171">
        <f>'2015 tulokset prosentteina'!G32*208</f>
        <v>2.7685913075339679</v>
      </c>
      <c r="H31" s="171">
        <f>'2015 tulokset prosentteina'!H32*G31</f>
        <v>1.6915455750612549</v>
      </c>
      <c r="I31" s="171">
        <f>'2015 tulokset prosentteina'!I32*G31</f>
        <v>1.7751682129776292</v>
      </c>
      <c r="J31" s="171">
        <f>'2015 tulokset prosentteina'!J32*197</f>
        <v>1.6610459330275174</v>
      </c>
      <c r="K31" s="171">
        <f>'2015 tulokset prosentteina'!K32*J31</f>
        <v>1.7393328461263775</v>
      </c>
      <c r="L31" s="171">
        <f>'2015 tulokset prosentteina'!L32*J31</f>
        <v>1.8253178783667392</v>
      </c>
      <c r="M31" s="171">
        <f>170*'2015 tulokset prosentteina'!M32</f>
        <v>4.9727910057303149</v>
      </c>
      <c r="N31" s="171">
        <f>'2015 tulokset prosentteina'!N32*M31</f>
        <v>3.1575504182513554</v>
      </c>
      <c r="O31" s="171">
        <f>'2015 tulokset prosentteina'!O32*M31</f>
        <v>3.3136459436814452</v>
      </c>
      <c r="P31" s="171">
        <f>153*'2015 tulokset prosentteina'!P32</f>
        <v>1.5016373920392956</v>
      </c>
      <c r="Q31" s="171">
        <f>'2015 tulokset prosentteina'!Q32*P31</f>
        <v>1.2854016682119183</v>
      </c>
      <c r="R31" s="171">
        <f>'2015 tulokset prosentteina'!R32*P31</f>
        <v>0.81670525602608879</v>
      </c>
      <c r="S31" s="171">
        <f>177*'2015 tulokset prosentteina'!S32</f>
        <v>2.4974359040764518</v>
      </c>
      <c r="T31" s="171">
        <f>'2015 tulokset prosentteina'!T32*S31</f>
        <v>2.1383560527604901</v>
      </c>
      <c r="U31" s="171">
        <f>'2015 tulokset prosentteina'!U32*S31</f>
        <v>0.72351559602186355</v>
      </c>
      <c r="V31" s="172">
        <v>2.5273351625603555E-2</v>
      </c>
      <c r="W31" s="25" t="s">
        <v>266</v>
      </c>
    </row>
    <row r="32" spans="1:23" x14ac:dyDescent="0.25">
      <c r="A32" s="70" t="s">
        <v>103</v>
      </c>
      <c r="B32" s="71"/>
      <c r="C32" s="71"/>
      <c r="D32" s="96"/>
      <c r="E32" s="97"/>
      <c r="F32" s="97"/>
      <c r="G32" s="96"/>
      <c r="H32" s="97"/>
      <c r="I32" s="97"/>
      <c r="J32" s="96"/>
      <c r="K32" s="97"/>
      <c r="L32" s="97"/>
      <c r="M32" s="96"/>
      <c r="N32" s="97"/>
      <c r="O32" s="97"/>
      <c r="P32" s="96"/>
      <c r="Q32" s="97"/>
      <c r="R32" s="97"/>
      <c r="S32" s="96"/>
      <c r="T32" s="97"/>
      <c r="U32" s="97"/>
      <c r="V32" s="98"/>
      <c r="W32" s="25"/>
    </row>
    <row r="33" spans="1:23" x14ac:dyDescent="0.25">
      <c r="A33" s="19"/>
      <c r="B33" s="50" t="s">
        <v>231</v>
      </c>
      <c r="C33" s="51"/>
      <c r="D33" s="96"/>
      <c r="E33" s="97"/>
      <c r="F33" s="97"/>
      <c r="G33" s="96"/>
      <c r="H33" s="97"/>
      <c r="I33" s="97"/>
      <c r="J33" s="96"/>
      <c r="K33" s="97"/>
      <c r="L33" s="97"/>
      <c r="M33" s="96"/>
      <c r="N33" s="97"/>
      <c r="O33" s="97"/>
      <c r="P33" s="96"/>
      <c r="Q33" s="97"/>
      <c r="R33" s="97"/>
      <c r="S33" s="96"/>
      <c r="T33" s="97"/>
      <c r="U33" s="97"/>
      <c r="V33" s="98"/>
      <c r="W33" s="25"/>
    </row>
    <row r="34" spans="1:23" x14ac:dyDescent="0.25">
      <c r="A34" s="19"/>
      <c r="B34" s="72"/>
      <c r="C34" s="73" t="s">
        <v>106</v>
      </c>
      <c r="D34" s="96">
        <f>'2015 tulokset prosentteina'!D35*177</f>
        <v>13.730363187259897</v>
      </c>
      <c r="E34" s="97">
        <f>'2015 tulokset prosentteina'!E35*D34</f>
        <v>3.3090445353557367</v>
      </c>
      <c r="F34" s="97">
        <f>'2015 tulokset prosentteina'!F35*D34</f>
        <v>3.4726292694053589</v>
      </c>
      <c r="G34" s="96">
        <f>'2015 tulokset prosentteina'!G35*208</f>
        <v>12.804600918997927</v>
      </c>
      <c r="H34" s="97">
        <f>'2015 tulokset prosentteina'!H35*G34</f>
        <v>3.7570654853174283</v>
      </c>
      <c r="I34" s="97">
        <f>'2015 tulokset prosentteina'!I35*G34</f>
        <v>3.9427984217152132</v>
      </c>
      <c r="J34" s="96">
        <f>'2015 tulokset prosentteina'!J35*197</f>
        <v>9.9759158085518678</v>
      </c>
      <c r="K34" s="97">
        <f>'2015 tulokset prosentteina'!K35*J34</f>
        <v>0.91553608254336094</v>
      </c>
      <c r="L34" s="97">
        <f>'2015 tulokset prosentteina'!L35*J34</f>
        <v>0.96079619463175492</v>
      </c>
      <c r="M34" s="96">
        <f>170*'2015 tulokset prosentteina'!M35</f>
        <v>13.402877833021064</v>
      </c>
      <c r="N34" s="97">
        <f>'2015 tulokset prosentteina'!N35*M34</f>
        <v>2.5480533276388511</v>
      </c>
      <c r="O34" s="97">
        <f>'2015 tulokset prosentteina'!O35*M34</f>
        <v>2.6740179743797707</v>
      </c>
      <c r="P34" s="96">
        <f>153*'2015 tulokset prosentteina'!P35</f>
        <v>12.249078458195333</v>
      </c>
      <c r="Q34" s="97">
        <f>'2015 tulokset prosentteina'!Q35*P34</f>
        <v>2.5456281877284304</v>
      </c>
      <c r="R34" s="97">
        <f>'2015 tulokset prosentteina'!R35*P34</f>
        <v>1.6174149856970754</v>
      </c>
      <c r="S34" s="96">
        <f>177*'2015 tulokset prosentteina'!S35</f>
        <v>12.975675185723869</v>
      </c>
      <c r="T34" s="97">
        <f>'2015 tulokset prosentteina'!T35*S34</f>
        <v>3.4209533696919463</v>
      </c>
      <c r="U34" s="97">
        <f>'2015 tulokset prosentteina'!U35*S34</f>
        <v>1.1574840929977248</v>
      </c>
      <c r="V34" s="98">
        <v>2.5192140238592051E-2</v>
      </c>
      <c r="W34" s="25" t="s">
        <v>266</v>
      </c>
    </row>
    <row r="35" spans="1:23" x14ac:dyDescent="0.25">
      <c r="A35" s="19"/>
      <c r="B35" s="72"/>
      <c r="C35" s="74" t="s">
        <v>110</v>
      </c>
      <c r="D35" s="96">
        <f>'2015 tulokset prosentteina'!D36*177</f>
        <v>14.156424350458257</v>
      </c>
      <c r="E35" s="97">
        <f>'2015 tulokset prosentteina'!E36*D35</f>
        <v>2.8927281642981115</v>
      </c>
      <c r="F35" s="97">
        <f>'2015 tulokset prosentteina'!F36*D35</f>
        <v>3.0357320321453254</v>
      </c>
      <c r="G35" s="96">
        <f>'2015 tulokset prosentteina'!G36*208</f>
        <v>12.646687733268639</v>
      </c>
      <c r="H35" s="97">
        <f>'2015 tulokset prosentteina'!H36*G35</f>
        <v>1.2758338783485683</v>
      </c>
      <c r="I35" s="97">
        <f>'2015 tulokset prosentteina'!I36*G35</f>
        <v>1.3389055425257057</v>
      </c>
      <c r="J35" s="96">
        <f>'2015 tulokset prosentteina'!J36*197</f>
        <v>10.468673668486938</v>
      </c>
      <c r="K35" s="97">
        <f>'2015 tulokset prosentteina'!K36*J35</f>
        <v>1.1507491947777084</v>
      </c>
      <c r="L35" s="97">
        <f>'2015 tulokset prosentteina'!L36*J35</f>
        <v>1.2076372175813337</v>
      </c>
      <c r="M35" s="96">
        <f>170*'2015 tulokset prosentteina'!M36</f>
        <v>11.960434641150087</v>
      </c>
      <c r="N35" s="97">
        <f>'2015 tulokset prosentteina'!N36*M35</f>
        <v>3.0582825349652896</v>
      </c>
      <c r="O35" s="97">
        <f>'2015 tulokset prosentteina'!O36*M35</f>
        <v>3.2094706890640126</v>
      </c>
      <c r="P35" s="96">
        <f>153*'2015 tulokset prosentteina'!P36</f>
        <v>11.55463982929955</v>
      </c>
      <c r="Q35" s="97">
        <f>'2015 tulokset prosentteina'!Q36*P35</f>
        <v>1.2894673415226061</v>
      </c>
      <c r="R35" s="97">
        <f>'2015 tulokset prosentteina'!R36*P35</f>
        <v>0.81928846160628932</v>
      </c>
      <c r="S35" s="96">
        <f>177*'2015 tulokset prosentteina'!S36</f>
        <v>12.533192161532982</v>
      </c>
      <c r="T35" s="97">
        <f>'2015 tulokset prosentteina'!T36*S35</f>
        <v>2.5977072533371683</v>
      </c>
      <c r="U35" s="97">
        <f>'2015 tulokset prosentteina'!U36*S35</f>
        <v>0.87893768171220177</v>
      </c>
      <c r="V35" s="98">
        <v>9.2737376290371008E-3</v>
      </c>
      <c r="W35" s="25" t="s">
        <v>266</v>
      </c>
    </row>
    <row r="36" spans="1:23" x14ac:dyDescent="0.25">
      <c r="A36" s="19"/>
      <c r="B36" s="56" t="s">
        <v>232</v>
      </c>
      <c r="C36" s="57"/>
      <c r="D36" s="96"/>
      <c r="E36" s="97"/>
      <c r="F36" s="97"/>
      <c r="G36" s="96"/>
      <c r="H36" s="97"/>
      <c r="I36" s="97"/>
      <c r="J36" s="96"/>
      <c r="K36" s="97"/>
      <c r="L36" s="97"/>
      <c r="M36" s="96"/>
      <c r="N36" s="97"/>
      <c r="O36" s="97"/>
      <c r="P36" s="96"/>
      <c r="Q36" s="97"/>
      <c r="R36" s="97"/>
      <c r="S36" s="96"/>
      <c r="T36" s="97"/>
      <c r="U36" s="97"/>
      <c r="V36" s="98"/>
      <c r="W36" s="25"/>
    </row>
    <row r="37" spans="1:23" x14ac:dyDescent="0.25">
      <c r="A37" s="19"/>
      <c r="B37" s="72"/>
      <c r="C37" s="74" t="s">
        <v>116</v>
      </c>
      <c r="D37" s="96">
        <f>'2015 tulokset prosentteina'!D38*177</f>
        <v>3.0285472338272736</v>
      </c>
      <c r="E37" s="97">
        <f>'2015 tulokset prosentteina'!E38*D37</f>
        <v>2.1479468148539054</v>
      </c>
      <c r="F37" s="97">
        <f>'2015 tulokset prosentteina'!F38*D37</f>
        <v>2.2541319401087496</v>
      </c>
      <c r="G37" s="96">
        <f>'2015 tulokset prosentteina'!G38*208</f>
        <v>2.6227518076534375</v>
      </c>
      <c r="H37" s="97">
        <f>'2015 tulokset prosentteina'!H38*G37</f>
        <v>1.6219179768322327</v>
      </c>
      <c r="I37" s="97">
        <f>'2015 tulokset prosentteina'!I38*G37</f>
        <v>1.7020985298757347</v>
      </c>
      <c r="J37" s="96">
        <f>'2015 tulokset prosentteina'!J38*197</f>
        <v>2.0808119941497587</v>
      </c>
      <c r="K37" s="97">
        <f>'2015 tulokset prosentteina'!K38*J37</f>
        <v>0.9453007974351294</v>
      </c>
      <c r="L37" s="97">
        <f>'2015 tulokset prosentteina'!L38*J37</f>
        <v>0.99203234725051959</v>
      </c>
      <c r="M37" s="96">
        <f>170*'2015 tulokset prosentteina'!M38</f>
        <v>2.3015808563712232</v>
      </c>
      <c r="N37" s="97">
        <f>'2015 tulokset prosentteina'!N38*M37</f>
        <v>1.3035979772706976</v>
      </c>
      <c r="O37" s="97">
        <f>'2015 tulokset prosentteina'!O38*M37</f>
        <v>1.3680421774441858</v>
      </c>
      <c r="P37" s="96">
        <f>153*'2015 tulokset prosentteina'!P38</f>
        <v>1.9783802110547946</v>
      </c>
      <c r="Q37" s="97">
        <f>'2015 tulokset prosentteina'!Q38*P37</f>
        <v>0.91706956376516235</v>
      </c>
      <c r="R37" s="97">
        <f>'2015 tulokset prosentteina'!R38*P37</f>
        <v>0.58267820198991727</v>
      </c>
      <c r="S37" s="96">
        <f>177*'2015 tulokset prosentteina'!S38</f>
        <v>2.3511687489972708</v>
      </c>
      <c r="T37" s="97">
        <f>'2015 tulokset prosentteina'!T38*S37</f>
        <v>1.4103101528734416</v>
      </c>
      <c r="U37" s="97">
        <f>'2015 tulokset prosentteina'!U38*S37</f>
        <v>0.47718030377338805</v>
      </c>
      <c r="V37" s="98">
        <v>0.71115275020070223</v>
      </c>
      <c r="W37" s="18" t="s">
        <v>264</v>
      </c>
    </row>
    <row r="38" spans="1:23" ht="12.6" thickBot="1" x14ac:dyDescent="0.3">
      <c r="A38" s="28"/>
      <c r="B38" s="75"/>
      <c r="C38" s="76" t="s">
        <v>120</v>
      </c>
      <c r="D38" s="96">
        <f>'2015 tulokset prosentteina'!D39*177</f>
        <v>0.40067887683796288</v>
      </c>
      <c r="E38" s="97">
        <f>'2015 tulokset prosentteina'!E39*D38</f>
        <v>0.29378147672315819</v>
      </c>
      <c r="F38" s="97">
        <f>'2015 tulokset prosentteina'!F39*D38</f>
        <v>0.30830475201455476</v>
      </c>
      <c r="G38" s="96">
        <f>'2015 tulokset prosentteina'!G39*208</f>
        <v>0.48305473591515624</v>
      </c>
      <c r="H38" s="97">
        <f>'2015 tulokset prosentteina'!H39*G38</f>
        <v>0.53536746700128013</v>
      </c>
      <c r="I38" s="97">
        <f>'2015 tulokset prosentteina'!I39*G38</f>
        <v>0.56183370031198077</v>
      </c>
      <c r="J38" s="96">
        <f>'2015 tulokset prosentteina'!J39*197</f>
        <v>0.1144854353127317</v>
      </c>
      <c r="K38" s="97">
        <f>'2015 tulokset prosentteina'!K39*J38</f>
        <v>9.9431795322010241E-2</v>
      </c>
      <c r="L38" s="97">
        <f>'2015 tulokset prosentteina'!L39*J38</f>
        <v>0.10434726974976037</v>
      </c>
      <c r="M38" s="96">
        <f>170*'2015 tulokset prosentteina'!M39</f>
        <v>0.19782205463055372</v>
      </c>
      <c r="N38" s="97">
        <f>'2015 tulokset prosentteina'!N39*M38</f>
        <v>0.16702591192773397</v>
      </c>
      <c r="O38" s="97">
        <f>'2015 tulokset prosentteina'!O39*M38</f>
        <v>0.17528294476309189</v>
      </c>
      <c r="P38" s="96">
        <f>153*'2015 tulokset prosentteina'!P39</f>
        <v>0.77824387702282227</v>
      </c>
      <c r="Q38" s="97">
        <f>'2015 tulokset prosentteina'!Q39*P38</f>
        <v>1.9980952038307294</v>
      </c>
      <c r="R38" s="97">
        <f>'2015 tulokset prosentteina'!R39*P38</f>
        <v>1.2695291249147809</v>
      </c>
      <c r="S38" s="96">
        <f>177*'2015 tulokset prosentteina'!S39</f>
        <v>0.58806471816063488</v>
      </c>
      <c r="T38" s="97">
        <f>'2015 tulokset prosentteina'!T39*S38</f>
        <v>1.7119858059057593</v>
      </c>
      <c r="U38" s="97">
        <f>'2015 tulokset prosentteina'!U39*S38</f>
        <v>0.57925265960355599</v>
      </c>
      <c r="V38" s="98">
        <v>4.7508480449252377E-2</v>
      </c>
      <c r="W38" s="25" t="s">
        <v>266</v>
      </c>
    </row>
    <row r="39" spans="1:23" ht="12.6" thickTop="1" x14ac:dyDescent="0.25">
      <c r="A39" s="31" t="s">
        <v>124</v>
      </c>
      <c r="B39" s="32"/>
      <c r="C39" s="33"/>
      <c r="D39" s="171">
        <f>'2015 tulokset prosentteina'!D40*177</f>
        <v>31.316013648383386</v>
      </c>
      <c r="E39" s="171">
        <f>'2015 tulokset prosentteina'!E40*D39</f>
        <v>5.3200008895542252</v>
      </c>
      <c r="F39" s="171">
        <f>'2015 tulokset prosentteina'!F40*D39</f>
        <v>5.5829985377765459</v>
      </c>
      <c r="G39" s="171">
        <f>'2015 tulokset prosentteina'!G40*208</f>
        <v>28.557095195835164</v>
      </c>
      <c r="H39" s="171">
        <f>'2015 tulokset prosentteina'!H40*G39</f>
        <v>5.8020939986231506</v>
      </c>
      <c r="I39" s="171">
        <f>'2015 tulokset prosentteina'!I40*G39</f>
        <v>6.088924228181738</v>
      </c>
      <c r="J39" s="171">
        <f>'2015 tulokset prosentteina'!J40*197</f>
        <v>22.639886906501296</v>
      </c>
      <c r="K39" s="171">
        <f>'2015 tulokset prosentteina'!K40*J39</f>
        <v>1.6784229879868449</v>
      </c>
      <c r="L39" s="171">
        <f>'2015 tulokset prosentteina'!L40*J39</f>
        <v>1.7613969024141052</v>
      </c>
      <c r="M39" s="171">
        <f>170*'2015 tulokset prosentteina'!M40</f>
        <v>27.86271538517293</v>
      </c>
      <c r="N39" s="171">
        <f>'2015 tulokset prosentteina'!N40*M39</f>
        <v>6.4015589064795009</v>
      </c>
      <c r="O39" s="171">
        <f>'2015 tulokset prosentteina'!O40*M39</f>
        <v>6.7180240673531539</v>
      </c>
      <c r="P39" s="171">
        <f>153*'2015 tulokset prosentteina'!P40</f>
        <v>26.5603423755725</v>
      </c>
      <c r="Q39" s="171">
        <f>'2015 tulokset prosentteina'!Q40*P39</f>
        <v>5.0567496945289969</v>
      </c>
      <c r="R39" s="171">
        <f>'2015 tulokset prosentteina'!R40*P39</f>
        <v>3.2129054723221953</v>
      </c>
      <c r="S39" s="171">
        <f>177*'2015 tulokset prosentteina'!S40</f>
        <v>28.448100814414758</v>
      </c>
      <c r="T39" s="171">
        <f>'2015 tulokset prosentteina'!T40*S39</f>
        <v>6.6063059923254368</v>
      </c>
      <c r="U39" s="171">
        <f>'2015 tulokset prosentteina'!U40*S39</f>
        <v>2.2352523619112707</v>
      </c>
      <c r="V39" s="172">
        <v>1.4958120965719517E-2</v>
      </c>
      <c r="W39" s="25" t="s">
        <v>266</v>
      </c>
    </row>
    <row r="40" spans="1:23" x14ac:dyDescent="0.25">
      <c r="A40" s="61" t="s">
        <v>127</v>
      </c>
      <c r="B40" s="49"/>
      <c r="C40" s="49"/>
      <c r="D40" s="96"/>
      <c r="E40" s="97"/>
      <c r="F40" s="97"/>
      <c r="G40" s="96"/>
      <c r="H40" s="97"/>
      <c r="I40" s="97"/>
      <c r="J40" s="96"/>
      <c r="K40" s="97"/>
      <c r="L40" s="97"/>
      <c r="M40" s="96"/>
      <c r="N40" s="97"/>
      <c r="O40" s="97"/>
      <c r="P40" s="96"/>
      <c r="Q40" s="97"/>
      <c r="R40" s="97"/>
      <c r="S40" s="96"/>
      <c r="T40" s="97"/>
      <c r="U40" s="97"/>
      <c r="V40" s="98"/>
      <c r="W40" s="25"/>
    </row>
    <row r="41" spans="1:23" x14ac:dyDescent="0.25">
      <c r="A41" s="19"/>
      <c r="B41" s="64" t="s">
        <v>128</v>
      </c>
      <c r="C41" s="65"/>
      <c r="D41" s="96">
        <f>'2015 tulokset prosentteina'!D42*177</f>
        <v>2.9741978438623544</v>
      </c>
      <c r="E41" s="97">
        <f>'2015 tulokset prosentteina'!E42*D41</f>
        <v>1.657309430043048</v>
      </c>
      <c r="F41" s="97">
        <f>'2015 tulokset prosentteina'!F42*D41</f>
        <v>1.7392395822228757</v>
      </c>
      <c r="G41" s="96">
        <f>'2015 tulokset prosentteina'!G42*208</f>
        <v>3.9671617184018437</v>
      </c>
      <c r="H41" s="97">
        <f>'2015 tulokset prosentteina'!H42*G41</f>
        <v>1.7073538864972193</v>
      </c>
      <c r="I41" s="97">
        <f>'2015 tulokset prosentteina'!I42*G41</f>
        <v>1.7917580184051056</v>
      </c>
      <c r="J41" s="96">
        <f>'2015 tulokset prosentteina'!J42*197</f>
        <v>4.770648096972204</v>
      </c>
      <c r="K41" s="97">
        <f>'2015 tulokset prosentteina'!K42*J41</f>
        <v>0.70796225332077412</v>
      </c>
      <c r="L41" s="97">
        <f>'2015 tulokset prosentteina'!L42*J41</f>
        <v>0.74296082033588984</v>
      </c>
      <c r="M41" s="96">
        <f>170*'2015 tulokset prosentteina'!M42</f>
        <v>4.4284325945488225</v>
      </c>
      <c r="N41" s="97">
        <f>'2015 tulokset prosentteina'!N42*M41</f>
        <v>1.7143459611374119</v>
      </c>
      <c r="O41" s="97">
        <f>'2015 tulokset prosentteina'!O42*M41</f>
        <v>1.7990957507293366</v>
      </c>
      <c r="P41" s="96">
        <f>153*'2015 tulokset prosentteina'!P42</f>
        <v>3.487164763261144</v>
      </c>
      <c r="Q41" s="97">
        <f>'2015 tulokset prosentteina'!Q42*P41</f>
        <v>1.7673133343186465</v>
      </c>
      <c r="R41" s="97">
        <f>'2015 tulokset prosentteina'!R42*P41</f>
        <v>1.1228973206413084</v>
      </c>
      <c r="S41" s="96">
        <f>177*'2015 tulokset prosentteina'!S42</f>
        <v>3.8674232215588122</v>
      </c>
      <c r="T41" s="97">
        <f>'2015 tulokset prosentteina'!T42*S41</f>
        <v>1.7408401886803271</v>
      </c>
      <c r="U41" s="97">
        <f>'2015 tulokset prosentteina'!U42*S41</f>
        <v>0.58901557814279271</v>
      </c>
      <c r="V41" s="98">
        <v>0.64015957931937484</v>
      </c>
      <c r="W41" s="18" t="s">
        <v>264</v>
      </c>
    </row>
    <row r="42" spans="1:23" ht="12.6" thickBot="1" x14ac:dyDescent="0.3">
      <c r="A42" s="28"/>
      <c r="B42" s="77" t="s">
        <v>131</v>
      </c>
      <c r="C42" s="78"/>
      <c r="D42" s="96">
        <f>'2015 tulokset prosentteina'!D43*177</f>
        <v>0.52784000911641382</v>
      </c>
      <c r="E42" s="97">
        <f>'2015 tulokset prosentteina'!E43*D42</f>
        <v>0.42570320068442108</v>
      </c>
      <c r="F42" s="97">
        <f>'2015 tulokset prosentteina'!F43*D42</f>
        <v>0.44674811081602422</v>
      </c>
      <c r="G42" s="96">
        <f>'2015 tulokset prosentteina'!G43*208</f>
        <v>0.35708810198567642</v>
      </c>
      <c r="H42" s="97">
        <f>'2015 tulokset prosentteina'!H43*G42</f>
        <v>0.32710739763490393</v>
      </c>
      <c r="I42" s="97">
        <f>'2015 tulokset prosentteina'!I43*G42</f>
        <v>0.34327816115169568</v>
      </c>
      <c r="J42" s="96">
        <f>'2015 tulokset prosentteina'!J43*197</f>
        <v>0.99272987058848172</v>
      </c>
      <c r="K42" s="97">
        <f>'2015 tulokset prosentteina'!K43*J42</f>
        <v>0.68630715557162503</v>
      </c>
      <c r="L42" s="97">
        <f>'2015 tulokset prosentteina'!L43*J42</f>
        <v>0.72023518897250138</v>
      </c>
      <c r="M42" s="96">
        <f>170*'2015 tulokset prosentteina'!M43</f>
        <v>0.39110300040301721</v>
      </c>
      <c r="N42" s="97">
        <f>'2015 tulokset prosentteina'!N43*M42</f>
        <v>0.35790773304194856</v>
      </c>
      <c r="O42" s="97">
        <f>'2015 tulokset prosentteina'!O43*M42</f>
        <v>0.37560113084859853</v>
      </c>
      <c r="P42" s="96">
        <f>153*'2015 tulokset prosentteina'!P43</f>
        <v>0.27290523231992342</v>
      </c>
      <c r="Q42" s="97">
        <f>'2015 tulokset prosentteina'!Q43*P42</f>
        <v>0.27492258063618863</v>
      </c>
      <c r="R42" s="97">
        <f>'2015 tulokset prosentteina'!R43*P42</f>
        <v>0.17467747409894771</v>
      </c>
      <c r="S42" s="96">
        <f>177*'2015 tulokset prosentteina'!S43</f>
        <v>0.42386848425385931</v>
      </c>
      <c r="T42" s="97">
        <f>'2015 tulokset prosentteina'!T43*S42</f>
        <v>0.42211515588824855</v>
      </c>
      <c r="U42" s="97">
        <f>'2015 tulokset prosentteina'!U43*S42</f>
        <v>0.14282322076722717</v>
      </c>
      <c r="V42" s="98">
        <v>9.4998303877522047E-2</v>
      </c>
      <c r="W42" s="25" t="s">
        <v>265</v>
      </c>
    </row>
    <row r="43" spans="1:23" ht="12.6" thickTop="1" x14ac:dyDescent="0.25">
      <c r="A43" s="31" t="s">
        <v>135</v>
      </c>
      <c r="B43" s="32"/>
      <c r="C43" s="33"/>
      <c r="D43" s="171">
        <f>'2015 tulokset prosentteina'!D44*177</f>
        <v>3.5020378529787677</v>
      </c>
      <c r="E43" s="171">
        <f>'2015 tulokset prosentteina'!E44*D43</f>
        <v>1.8704498164851744</v>
      </c>
      <c r="F43" s="171">
        <f>'2015 tulokset prosentteina'!F44*D43</f>
        <v>1.9629167000564458</v>
      </c>
      <c r="G43" s="171">
        <f>'2015 tulokset prosentteina'!G44*208</f>
        <v>4.3242498203875206</v>
      </c>
      <c r="H43" s="171">
        <f>'2015 tulokset prosentteina'!H44*G43</f>
        <v>1.8220123947567985</v>
      </c>
      <c r="I43" s="171">
        <f>'2015 tulokset prosentteina'!I44*G43</f>
        <v>1.9120847433900161</v>
      </c>
      <c r="J43" s="171">
        <f>'2015 tulokset prosentteina'!J44*197</f>
        <v>5.7633779675606851</v>
      </c>
      <c r="K43" s="171">
        <f>'2015 tulokset prosentteina'!K44*J43</f>
        <v>0.6070887469349584</v>
      </c>
      <c r="L43" s="171">
        <f>'2015 tulokset prosentteina'!L44*J43</f>
        <v>0.63710056761333944</v>
      </c>
      <c r="M43" s="171">
        <f>170*'2015 tulokset prosentteina'!M44</f>
        <v>4.8195355949518399</v>
      </c>
      <c r="N43" s="171">
        <f>'2015 tulokset prosentteina'!N44*M43</f>
        <v>1.8003840560746096</v>
      </c>
      <c r="O43" s="171">
        <f>'2015 tulokset prosentteina'!O44*M43</f>
        <v>1.8893871939451861</v>
      </c>
      <c r="P43" s="171">
        <f>153*'2015 tulokset prosentteina'!P44</f>
        <v>3.7600699955810675</v>
      </c>
      <c r="Q43" s="171">
        <f>'2015 tulokset prosentteina'!Q44*P43</f>
        <v>1.7460613969009739</v>
      </c>
      <c r="R43" s="171">
        <f>'2015 tulokset prosentteina'!R44*P43</f>
        <v>1.1093944838090712</v>
      </c>
      <c r="S43" s="171">
        <f>177*'2015 tulokset prosentteina'!S44</f>
        <v>4.2912917058126707</v>
      </c>
      <c r="T43" s="171">
        <f>'2015 tulokset prosentteina'!T44*S43</f>
        <v>1.8009915283570539</v>
      </c>
      <c r="U43" s="171">
        <f>'2015 tulokset prosentteina'!U44*S43</f>
        <v>0.60936786340489313</v>
      </c>
      <c r="V43" s="172">
        <v>0.52160094926002998</v>
      </c>
      <c r="W43" s="18" t="s">
        <v>264</v>
      </c>
    </row>
    <row r="44" spans="1:23" x14ac:dyDescent="0.25">
      <c r="A44" s="48" t="s">
        <v>139</v>
      </c>
      <c r="B44" s="49"/>
      <c r="C44" s="49"/>
      <c r="D44" s="96"/>
      <c r="E44" s="97"/>
      <c r="F44" s="97"/>
      <c r="G44" s="96"/>
      <c r="H44" s="97"/>
      <c r="I44" s="97"/>
      <c r="J44" s="96"/>
      <c r="K44" s="97"/>
      <c r="L44" s="97"/>
      <c r="M44" s="96"/>
      <c r="N44" s="97"/>
      <c r="O44" s="97"/>
      <c r="P44" s="96"/>
      <c r="Q44" s="97"/>
      <c r="R44" s="97"/>
      <c r="S44" s="96"/>
      <c r="T44" s="97"/>
      <c r="U44" s="97"/>
      <c r="V44" s="98"/>
      <c r="W44" s="25"/>
    </row>
    <row r="45" spans="1:23" x14ac:dyDescent="0.25">
      <c r="A45" s="19"/>
      <c r="B45" s="64" t="s">
        <v>140</v>
      </c>
      <c r="C45" s="65"/>
      <c r="D45" s="96"/>
      <c r="E45" s="97"/>
      <c r="F45" s="97"/>
      <c r="G45" s="96"/>
      <c r="H45" s="97"/>
      <c r="I45" s="97"/>
      <c r="J45" s="96"/>
      <c r="K45" s="97"/>
      <c r="L45" s="97"/>
      <c r="M45" s="96"/>
      <c r="N45" s="97"/>
      <c r="O45" s="97"/>
      <c r="P45" s="96"/>
      <c r="Q45" s="97"/>
      <c r="R45" s="97"/>
      <c r="S45" s="96"/>
      <c r="T45" s="97"/>
      <c r="U45" s="97"/>
      <c r="V45" s="98"/>
      <c r="W45" s="25"/>
    </row>
    <row r="46" spans="1:23" x14ac:dyDescent="0.25">
      <c r="A46" s="19"/>
      <c r="B46" s="72"/>
      <c r="C46" s="73" t="s">
        <v>141</v>
      </c>
      <c r="D46" s="96">
        <f>'2015 tulokset prosentteina'!D47*177</f>
        <v>1.0329584284364257</v>
      </c>
      <c r="E46" s="97">
        <f>'2015 tulokset prosentteina'!E47*D46</f>
        <v>0.27325410441964088</v>
      </c>
      <c r="F46" s="97">
        <f>'2015 tulokset prosentteina'!F47*D46</f>
        <v>0.28676259592583003</v>
      </c>
      <c r="G46" s="96">
        <f>'2015 tulokset prosentteina'!G47*208</f>
        <v>0.96038610543427216</v>
      </c>
      <c r="H46" s="97">
        <f>'2015 tulokset prosentteina'!H47*G46</f>
        <v>0.36395868788609897</v>
      </c>
      <c r="I46" s="97">
        <f>'2015 tulokset prosentteina'!I47*G46</f>
        <v>0.38195121851745117</v>
      </c>
      <c r="J46" s="96">
        <f>'2015 tulokset prosentteina'!J47*197</f>
        <v>0.94881764882469422</v>
      </c>
      <c r="K46" s="97">
        <f>'2015 tulokset prosentteina'!K47*J46</f>
        <v>0.40534040941759841</v>
      </c>
      <c r="L46" s="97">
        <f>'2015 tulokset prosentteina'!L47*J46</f>
        <v>0.42537867193285772</v>
      </c>
      <c r="M46" s="96">
        <f>170*'2015 tulokset prosentteina'!M47</f>
        <v>1.0674444009548238</v>
      </c>
      <c r="N46" s="97">
        <f>'2015 tulokset prosentteina'!N47*M46</f>
        <v>0.50586577194118454</v>
      </c>
      <c r="O46" s="97">
        <f>'2015 tulokset prosentteina'!O47*M46</f>
        <v>0.53087357007857316</v>
      </c>
      <c r="P46" s="96">
        <f>153*'2015 tulokset prosentteina'!P47</f>
        <v>1.0871741494234564</v>
      </c>
      <c r="Q46" s="97">
        <f>'2015 tulokset prosentteina'!Q47*P46</f>
        <v>0.43095258098741002</v>
      </c>
      <c r="R46" s="97">
        <f>'2015 tulokset prosentteina'!R47*P46</f>
        <v>0.27381420663630279</v>
      </c>
      <c r="S46" s="96">
        <f>177*'2015 tulokset prosentteina'!S47</f>
        <v>1.0958849735862237</v>
      </c>
      <c r="T46" s="97">
        <f>'2015 tulokset prosentteina'!T47*S46</f>
        <v>0.47316689415418317</v>
      </c>
      <c r="U46" s="97">
        <f>'2015 tulokset prosentteina'!U47*S46</f>
        <v>0.16009664386799977</v>
      </c>
      <c r="V46" s="98">
        <v>0.4446986324927556</v>
      </c>
      <c r="W46" s="18" t="s">
        <v>264</v>
      </c>
    </row>
    <row r="47" spans="1:23" x14ac:dyDescent="0.25">
      <c r="A47" s="19"/>
      <c r="B47" s="72"/>
      <c r="C47" s="79" t="s">
        <v>144</v>
      </c>
      <c r="D47" s="96">
        <f>'2015 tulokset prosentteina'!D48*177</f>
        <v>1.5822062972041395</v>
      </c>
      <c r="E47" s="97">
        <f>'2015 tulokset prosentteina'!E48*D47</f>
        <v>0.27301337695559147</v>
      </c>
      <c r="F47" s="97">
        <f>'2015 tulokset prosentteina'!F48*D47</f>
        <v>0.28650996794555478</v>
      </c>
      <c r="G47" s="96">
        <f>'2015 tulokset prosentteina'!G48*208</f>
        <v>1.4669212192631715</v>
      </c>
      <c r="H47" s="97">
        <f>'2015 tulokset prosentteina'!H48*G47</f>
        <v>0.41052630633579157</v>
      </c>
      <c r="I47" s="97">
        <f>'2015 tulokset prosentteina'!I48*G47</f>
        <v>0.43082093698363644</v>
      </c>
      <c r="J47" s="96">
        <f>'2015 tulokset prosentteina'!J48*197</f>
        <v>1.698775664804808</v>
      </c>
      <c r="K47" s="97">
        <f>'2015 tulokset prosentteina'!K48*J47</f>
        <v>0.84520801817067337</v>
      </c>
      <c r="L47" s="97">
        <f>'2015 tulokset prosentteina'!L48*J47</f>
        <v>0.88699141739415766</v>
      </c>
      <c r="M47" s="96">
        <f>170*'2015 tulokset prosentteina'!M48</f>
        <v>1.5306375044800229</v>
      </c>
      <c r="N47" s="97">
        <f>'2015 tulokset prosentteina'!N48*M47</f>
        <v>0.5875531912786548</v>
      </c>
      <c r="O47" s="97">
        <f>'2015 tulokset prosentteina'!O48*M47</f>
        <v>0.61659925926244297</v>
      </c>
      <c r="P47" s="96">
        <f>153*'2015 tulokset prosentteina'!P48</f>
        <v>1.1090268961455358</v>
      </c>
      <c r="Q47" s="97">
        <f>'2015 tulokset prosentteina'!Q48*P47</f>
        <v>0.44377954010088083</v>
      </c>
      <c r="R47" s="97">
        <f>'2015 tulokset prosentteina'!R48*P47</f>
        <v>0.28196406763763165</v>
      </c>
      <c r="S47" s="96">
        <f>177*'2015 tulokset prosentteina'!S48</f>
        <v>1.3829408528142197</v>
      </c>
      <c r="T47" s="97">
        <f>'2015 tulokset prosentteina'!T48*S47</f>
        <v>0.53548826951726869</v>
      </c>
      <c r="U47" s="97">
        <f>'2015 tulokset prosentteina'!U48*S47</f>
        <v>0.1811831635720107</v>
      </c>
      <c r="V47" s="98">
        <v>0.68394561642758134</v>
      </c>
      <c r="W47" s="18" t="s">
        <v>264</v>
      </c>
    </row>
    <row r="48" spans="1:23" ht="12.6" thickBot="1" x14ac:dyDescent="0.3">
      <c r="A48" s="28"/>
      <c r="B48" s="58" t="s">
        <v>148</v>
      </c>
      <c r="C48" s="59"/>
      <c r="D48" s="96">
        <f>'2015 tulokset prosentteina'!D49*177</f>
        <v>2.0240134856800664</v>
      </c>
      <c r="E48" s="97">
        <f>'2015 tulokset prosentteina'!E49*D48</f>
        <v>1.7186344380026339</v>
      </c>
      <c r="F48" s="97">
        <f>'2015 tulokset prosentteina'!F49*D48</f>
        <v>1.80359623119257</v>
      </c>
      <c r="G48" s="96">
        <f>'2015 tulokset prosentteina'!G49*208</f>
        <v>1.6345273662664652</v>
      </c>
      <c r="H48" s="97">
        <f>'2015 tulokset prosentteina'!H49*G48</f>
        <v>1.6351175825971247</v>
      </c>
      <c r="I48" s="97">
        <f>'2015 tulokset prosentteina'!I49*G48</f>
        <v>1.7159506665979891</v>
      </c>
      <c r="J48" s="96">
        <f>'2015 tulokset prosentteina'!J49*197</f>
        <v>1.7009727413695364</v>
      </c>
      <c r="K48" s="97">
        <f>'2015 tulokset prosentteina'!K49*J48</f>
        <v>1.3668313971910571</v>
      </c>
      <c r="L48" s="97">
        <f>'2015 tulokset prosentteina'!L49*J48</f>
        <v>1.4344015819411196</v>
      </c>
      <c r="M48" s="96">
        <f>170*'2015 tulokset prosentteina'!M49</f>
        <v>2.9577503355170562</v>
      </c>
      <c r="N48" s="97">
        <f>'2015 tulokset prosentteina'!N49*M48</f>
        <v>1.7701748265902237</v>
      </c>
      <c r="O48" s="97">
        <f>'2015 tulokset prosentteina'!O49*M48</f>
        <v>1.857684551870475</v>
      </c>
      <c r="P48" s="96">
        <f>153*'2015 tulokset prosentteina'!P49</f>
        <v>1.901405834837633</v>
      </c>
      <c r="Q48" s="97">
        <f>'2015 tulokset prosentteina'!Q49*P48</f>
        <v>1.9117976441420119</v>
      </c>
      <c r="R48" s="97">
        <f>'2015 tulokset prosentteina'!R49*P48</f>
        <v>1.2146982713979633</v>
      </c>
      <c r="S48" s="96">
        <f>177*'2015 tulokset prosentteina'!S49</f>
        <v>2.0623460820724162</v>
      </c>
      <c r="T48" s="97">
        <f>'2015 tulokset prosentteina'!T49*S48</f>
        <v>1.8850661467637877</v>
      </c>
      <c r="U48" s="97">
        <f>'2015 tulokset prosentteina'!U49*S48</f>
        <v>0.63781462163691527</v>
      </c>
      <c r="V48" s="98">
        <v>0.71065558799570361</v>
      </c>
      <c r="W48" s="18" t="s">
        <v>264</v>
      </c>
    </row>
    <row r="49" spans="1:23" ht="12.6" thickTop="1" x14ac:dyDescent="0.25">
      <c r="A49" s="31" t="s">
        <v>152</v>
      </c>
      <c r="B49" s="32"/>
      <c r="C49" s="33"/>
      <c r="D49" s="171">
        <f>'2015 tulokset prosentteina'!D50*177</f>
        <v>4.6391782113206315</v>
      </c>
      <c r="E49" s="171">
        <f>'2015 tulokset prosentteina'!E50*D49</f>
        <v>1.9275295001072974</v>
      </c>
      <c r="F49" s="171">
        <f>'2015 tulokset prosentteina'!F50*D49</f>
        <v>2.0228181543634887</v>
      </c>
      <c r="G49" s="171">
        <f>'2015 tulokset prosentteina'!G50*208</f>
        <v>4.0618346909639094</v>
      </c>
      <c r="H49" s="171">
        <f>'2015 tulokset prosentteina'!H50*G49</f>
        <v>1.4063088806701156</v>
      </c>
      <c r="I49" s="171">
        <f>'2015 tulokset prosentteina'!I50*G49</f>
        <v>1.4758306600774489</v>
      </c>
      <c r="J49" s="171">
        <f>'2015 tulokset prosentteina'!J50*197</f>
        <v>4.3485660549990381</v>
      </c>
      <c r="K49" s="171">
        <f>'2015 tulokset prosentteina'!K50*J49</f>
        <v>1.0230688903831548</v>
      </c>
      <c r="L49" s="171">
        <f>'2015 tulokset prosentteina'!L50*J49</f>
        <v>1.073644955636921</v>
      </c>
      <c r="M49" s="171">
        <f>170*'2015 tulokset prosentteina'!M50</f>
        <v>5.5558322409519025</v>
      </c>
      <c r="N49" s="171">
        <f>'2015 tulokset prosentteina'!N50*M49</f>
        <v>1.8887819749178727</v>
      </c>
      <c r="O49" s="171">
        <f>'2015 tulokset prosentteina'!O50*M49</f>
        <v>1.9821551204719392</v>
      </c>
      <c r="P49" s="171">
        <f>153*'2015 tulokset prosentteina'!P50</f>
        <v>4.0976068804066248</v>
      </c>
      <c r="Q49" s="171">
        <f>'2015 tulokset prosentteina'!Q50*P49</f>
        <v>1.8576775777682006</v>
      </c>
      <c r="R49" s="171">
        <f>'2015 tulokset prosentteina'!R50*P49</f>
        <v>1.1803120217477217</v>
      </c>
      <c r="S49" s="171">
        <f>177*'2015 tulokset prosentteina'!S50</f>
        <v>4.5411719084728608</v>
      </c>
      <c r="T49" s="171">
        <f>'2015 tulokset prosentteina'!T50*S49</f>
        <v>1.9037994939957521</v>
      </c>
      <c r="U49" s="171">
        <f>'2015 tulokset prosentteina'!U50*S49</f>
        <v>0.64415307442662817</v>
      </c>
      <c r="V49" s="172">
        <v>0.4901294380625304</v>
      </c>
      <c r="W49" s="18" t="s">
        <v>264</v>
      </c>
    </row>
    <row r="50" spans="1:23" x14ac:dyDescent="0.25">
      <c r="A50" s="48" t="s">
        <v>155</v>
      </c>
      <c r="B50" s="49"/>
      <c r="C50" s="49"/>
      <c r="D50" s="96"/>
      <c r="E50" s="97"/>
      <c r="F50" s="97"/>
      <c r="G50" s="96"/>
      <c r="H50" s="97"/>
      <c r="I50" s="97"/>
      <c r="J50" s="96"/>
      <c r="K50" s="97"/>
      <c r="L50" s="97"/>
      <c r="M50" s="96"/>
      <c r="N50" s="97"/>
      <c r="O50" s="97"/>
      <c r="P50" s="96"/>
      <c r="Q50" s="97"/>
      <c r="R50" s="97"/>
      <c r="S50" s="96"/>
      <c r="T50" s="97"/>
      <c r="U50" s="97"/>
      <c r="V50" s="98"/>
      <c r="W50" s="25"/>
    </row>
    <row r="51" spans="1:23" x14ac:dyDescent="0.25">
      <c r="A51" s="19"/>
      <c r="B51" s="50" t="s">
        <v>156</v>
      </c>
      <c r="C51" s="51"/>
      <c r="D51" s="96">
        <f>'2015 tulokset prosentteina'!D52*177</f>
        <v>2.6967236767396163</v>
      </c>
      <c r="E51" s="97">
        <f>'2015 tulokset prosentteina'!E52*D51</f>
        <v>1.9992096870919038</v>
      </c>
      <c r="F51" s="97">
        <f>'2015 tulokset prosentteina'!F52*D51</f>
        <v>2.0980418972595434</v>
      </c>
      <c r="G51" s="96">
        <f>'2015 tulokset prosentteina'!G52*208</f>
        <v>1.3959816786261154</v>
      </c>
      <c r="H51" s="97">
        <f>'2015 tulokset prosentteina'!H52*G51</f>
        <v>0.56085851394779929</v>
      </c>
      <c r="I51" s="97">
        <f>'2015 tulokset prosentteina'!I52*G51</f>
        <v>0.58858491347591968</v>
      </c>
      <c r="J51" s="96">
        <f>'2015 tulokset prosentteina'!J52*197</f>
        <v>2.8232156475649153</v>
      </c>
      <c r="K51" s="97">
        <f>'2015 tulokset prosentteina'!K52*J51</f>
        <v>2.6850005924937697</v>
      </c>
      <c r="L51" s="97">
        <f>'2015 tulokset prosentteina'!L52*J51</f>
        <v>2.8177353149047968</v>
      </c>
      <c r="M51" s="96">
        <f>170*'2015 tulokset prosentteina'!M52</f>
        <v>3.7841034593112779</v>
      </c>
      <c r="N51" s="97">
        <f>'2015 tulokset prosentteina'!N52*M51</f>
        <v>2.1749426484566925</v>
      </c>
      <c r="O51" s="97">
        <f>'2015 tulokset prosentteina'!O52*M51</f>
        <v>2.2824623300202167</v>
      </c>
      <c r="P51" s="96">
        <f>153*'2015 tulokset prosentteina'!P52</f>
        <v>2.3876173442386803</v>
      </c>
      <c r="Q51" s="97">
        <f>'2015 tulokset prosentteina'!Q52*P51</f>
        <v>2.0427775389653835</v>
      </c>
      <c r="R51" s="97">
        <f>'2015 tulokset prosentteina'!R52*P51</f>
        <v>1.2979189262184889</v>
      </c>
      <c r="S51" s="96">
        <f>177*'2015 tulokset prosentteina'!S52</f>
        <v>2.6117368813906103</v>
      </c>
      <c r="T51" s="97">
        <f>'2015 tulokset prosentteina'!T52*S51</f>
        <v>2.2039499917528875</v>
      </c>
      <c r="U51" s="97">
        <f>'2015 tulokset prosentteina'!U52*S51</f>
        <v>0.74570939195413599</v>
      </c>
      <c r="V51" s="98">
        <v>0.41087778843976847</v>
      </c>
      <c r="W51" s="18" t="s">
        <v>264</v>
      </c>
    </row>
    <row r="52" spans="1:23" x14ac:dyDescent="0.25">
      <c r="A52" s="19"/>
      <c r="B52" s="56" t="s">
        <v>233</v>
      </c>
      <c r="C52" s="57"/>
      <c r="D52" s="96"/>
      <c r="E52" s="97"/>
      <c r="F52" s="97"/>
      <c r="G52" s="96"/>
      <c r="H52" s="97"/>
      <c r="I52" s="97"/>
      <c r="J52" s="96"/>
      <c r="K52" s="97"/>
      <c r="L52" s="97"/>
      <c r="M52" s="96"/>
      <c r="N52" s="97"/>
      <c r="O52" s="97"/>
      <c r="P52" s="96"/>
      <c r="Q52" s="97"/>
      <c r="R52" s="97"/>
      <c r="S52" s="96"/>
      <c r="T52" s="97"/>
      <c r="U52" s="97"/>
      <c r="V52" s="98"/>
      <c r="W52" s="25"/>
    </row>
    <row r="53" spans="1:23" x14ac:dyDescent="0.25">
      <c r="A53" s="19"/>
      <c r="B53" s="72"/>
      <c r="C53" s="73" t="s">
        <v>275</v>
      </c>
      <c r="D53" s="96">
        <f>'2015 tulokset prosentteina'!D54*177</f>
        <v>4.5556316661977716</v>
      </c>
      <c r="E53" s="97">
        <f>'2015 tulokset prosentteina'!E54*D53</f>
        <v>3.1349486000700773</v>
      </c>
      <c r="F53" s="97">
        <f>'2015 tulokset prosentteina'!F54*D53</f>
        <v>3.2899267901555627</v>
      </c>
      <c r="G53" s="96">
        <f>'2015 tulokset prosentteina'!G54*208</f>
        <v>2.8637867185524528</v>
      </c>
      <c r="H53" s="97">
        <f>'2015 tulokset prosentteina'!H54*G53</f>
        <v>1.6129144116549023</v>
      </c>
      <c r="I53" s="97">
        <f>'2015 tulokset prosentteina'!I54*G53</f>
        <v>1.6926498676925177</v>
      </c>
      <c r="J53" s="96">
        <f>'2015 tulokset prosentteina'!J54*197</f>
        <v>4.9632912370405675</v>
      </c>
      <c r="K53" s="97">
        <f>'2015 tulokset prosentteina'!K54*J53</f>
        <v>2.7066837152113474</v>
      </c>
      <c r="L53" s="97">
        <f>'2015 tulokset prosentteina'!L54*J53</f>
        <v>2.8404903566688615</v>
      </c>
      <c r="M53" s="96">
        <f>170*'2015 tulokset prosentteina'!M54</f>
        <v>6.6901886251813645</v>
      </c>
      <c r="N53" s="97">
        <f>'2015 tulokset prosentteina'!N54*M53</f>
        <v>3.8923790558528713</v>
      </c>
      <c r="O53" s="97">
        <f>'2015 tulokset prosentteina'!O54*M53</f>
        <v>4.0848013051966863</v>
      </c>
      <c r="P53" s="96">
        <f>153*'2015 tulokset prosentteina'!P54</f>
        <v>3.8619684262257508</v>
      </c>
      <c r="Q53" s="97">
        <f>'2015 tulokset prosentteina'!Q54*P53</f>
        <v>1.7967690979559732</v>
      </c>
      <c r="R53" s="97">
        <f>'2015 tulokset prosentteina'!R54*P53</f>
        <v>1.1416126199736418</v>
      </c>
      <c r="S53" s="96">
        <f>177*'2015 tulokset prosentteina'!S54</f>
        <v>4.4319287205684796</v>
      </c>
      <c r="T53" s="97">
        <f>'2015 tulokset prosentteina'!T54*S53</f>
        <v>2.9478096764605222</v>
      </c>
      <c r="U53" s="97">
        <f>'2015 tulokset prosentteina'!U54*S53</f>
        <v>0.99739529919259784</v>
      </c>
      <c r="V53" s="98">
        <v>0.13674364091784799</v>
      </c>
      <c r="W53" s="18" t="s">
        <v>264</v>
      </c>
    </row>
    <row r="54" spans="1:23" ht="12.6" thickBot="1" x14ac:dyDescent="0.3">
      <c r="A54" s="28"/>
      <c r="B54" s="75"/>
      <c r="C54" s="76" t="s">
        <v>165</v>
      </c>
      <c r="D54" s="96">
        <f>'2015 tulokset prosentteina'!D55*177</f>
        <v>1.9802534765874333</v>
      </c>
      <c r="E54" s="97">
        <f>'2015 tulokset prosentteina'!E55*D54</f>
        <v>1.4808536810814228</v>
      </c>
      <c r="F54" s="97">
        <f>'2015 tulokset prosentteina'!F55*D54</f>
        <v>1.5540606303980071</v>
      </c>
      <c r="G54" s="96">
        <f>'2015 tulokset prosentteina'!G55*208</f>
        <v>1.295440437902978</v>
      </c>
      <c r="H54" s="97">
        <f>'2015 tulokset prosentteina'!H55*G54</f>
        <v>1.0682577013859527</v>
      </c>
      <c r="I54" s="97">
        <f>'2015 tulokset prosentteina'!I55*G54</f>
        <v>1.121067704427781</v>
      </c>
      <c r="J54" s="96">
        <f>'2015 tulokset prosentteina'!J55*197</f>
        <v>2.0910733477426584</v>
      </c>
      <c r="K54" s="97">
        <f>'2015 tulokset prosentteina'!K55*J54</f>
        <v>1.6898248274656635</v>
      </c>
      <c r="L54" s="97">
        <f>'2015 tulokset prosentteina'!L55*J54</f>
        <v>1.7733623991235505</v>
      </c>
      <c r="M54" s="96">
        <f>170*'2015 tulokset prosentteina'!M55</f>
        <v>2.6436875570849816</v>
      </c>
      <c r="N54" s="97">
        <f>'2015 tulokset prosentteina'!N55*M54</f>
        <v>1.7713180459804501</v>
      </c>
      <c r="O54" s="97">
        <f>'2015 tulokset prosentteina'!O55*M54</f>
        <v>1.8588842870427988</v>
      </c>
      <c r="P54" s="96">
        <f>153*'2015 tulokset prosentteina'!P55</f>
        <v>1.6331938865766458</v>
      </c>
      <c r="Q54" s="97">
        <f>'2015 tulokset prosentteina'!Q55*P54</f>
        <v>0.72638653033800504</v>
      </c>
      <c r="R54" s="97">
        <f>'2015 tulokset prosentteina'!R55*P54</f>
        <v>0.46152398266204647</v>
      </c>
      <c r="S54" s="96">
        <f>177*'2015 tulokset prosentteina'!S55</f>
        <v>1.8725045784148009</v>
      </c>
      <c r="T54" s="97">
        <f>'2015 tulokset prosentteina'!T55*S54</f>
        <v>1.3942977388984128</v>
      </c>
      <c r="U54" s="97">
        <f>'2015 tulokset prosentteina'!U55*S54</f>
        <v>0.47176248234653251</v>
      </c>
      <c r="V54" s="98">
        <v>0.40135361829368355</v>
      </c>
      <c r="W54" s="18" t="s">
        <v>264</v>
      </c>
    </row>
    <row r="55" spans="1:23" ht="12.6" thickTop="1" x14ac:dyDescent="0.25">
      <c r="A55" s="31" t="s">
        <v>169</v>
      </c>
      <c r="B55" s="32"/>
      <c r="C55" s="33"/>
      <c r="D55" s="171">
        <f>'2015 tulokset prosentteina'!D56*177</f>
        <v>9.2326088195248204</v>
      </c>
      <c r="E55" s="171">
        <f>'2015 tulokset prosentteina'!E56*D55</f>
        <v>2.5141247860382543</v>
      </c>
      <c r="F55" s="171">
        <f>'2015 tulokset prosentteina'!F56*D55</f>
        <v>2.6384121536144107</v>
      </c>
      <c r="G55" s="171">
        <f>'2015 tulokset prosentteina'!G56*208</f>
        <v>5.5552088350815456</v>
      </c>
      <c r="H55" s="171">
        <f>'2015 tulokset prosentteina'!H56*G55</f>
        <v>2.7642791857187761</v>
      </c>
      <c r="I55" s="171">
        <f>'2015 tulokset prosentteina'!I56*G55</f>
        <v>2.900933096115935</v>
      </c>
      <c r="J55" s="171">
        <f>'2015 tulokset prosentteina'!J56*197</f>
        <v>9.8775802323481408</v>
      </c>
      <c r="K55" s="171">
        <f>'2015 tulokset prosentteina'!K56*J55</f>
        <v>3.8984402263692699</v>
      </c>
      <c r="L55" s="171">
        <f>'2015 tulokset prosentteina'!L56*J55</f>
        <v>4.0911621135560816</v>
      </c>
      <c r="M55" s="171">
        <f>170*'2015 tulokset prosentteina'!M56</f>
        <v>13.117979641577623</v>
      </c>
      <c r="N55" s="171">
        <f>'2015 tulokset prosentteina'!N56*M55</f>
        <v>6.7596165932991026</v>
      </c>
      <c r="O55" s="171">
        <f>'2015 tulokset prosentteina'!O56*M55</f>
        <v>7.0937825650403603</v>
      </c>
      <c r="P55" s="171">
        <f>153*'2015 tulokset prosentteina'!P56</f>
        <v>7.8827796570410769</v>
      </c>
      <c r="Q55" s="171">
        <f>'2015 tulokset prosentteina'!Q56*P55</f>
        <v>2.7115714444717063</v>
      </c>
      <c r="R55" s="171">
        <f>'2015 tulokset prosentteina'!R56*P55</f>
        <v>1.7228503008486786</v>
      </c>
      <c r="S55" s="171">
        <f>177*'2015 tulokset prosentteina'!S56</f>
        <v>8.9161701803738911</v>
      </c>
      <c r="T55" s="171">
        <f>'2015 tulokset prosentteina'!T56*S55</f>
        <v>4.7021567760509448</v>
      </c>
      <c r="U55" s="171">
        <f>'2015 tulokset prosentteina'!U56*S55</f>
        <v>1.5909809584895165</v>
      </c>
      <c r="V55" s="172">
        <v>1.9324682000726148E-2</v>
      </c>
      <c r="W55" s="25" t="s">
        <v>266</v>
      </c>
    </row>
    <row r="56" spans="1:23" x14ac:dyDescent="0.25">
      <c r="A56" s="48" t="s">
        <v>172</v>
      </c>
      <c r="B56" s="49"/>
      <c r="C56" s="49"/>
      <c r="D56" s="96"/>
      <c r="E56" s="97"/>
      <c r="F56" s="97"/>
      <c r="G56" s="96"/>
      <c r="H56" s="97"/>
      <c r="I56" s="97"/>
      <c r="J56" s="96"/>
      <c r="K56" s="97"/>
      <c r="L56" s="97"/>
      <c r="M56" s="96"/>
      <c r="N56" s="97"/>
      <c r="O56" s="97"/>
      <c r="P56" s="96"/>
      <c r="Q56" s="97"/>
      <c r="R56" s="97"/>
      <c r="S56" s="96"/>
      <c r="T56" s="97"/>
      <c r="U56" s="97"/>
      <c r="V56" s="98"/>
      <c r="W56" s="25"/>
    </row>
    <row r="57" spans="1:23" x14ac:dyDescent="0.25">
      <c r="A57" s="19"/>
      <c r="B57" s="64" t="s">
        <v>173</v>
      </c>
      <c r="C57" s="65"/>
      <c r="D57" s="96">
        <f>'2015 tulokset prosentteina'!D58*177</f>
        <v>0</v>
      </c>
      <c r="E57" s="97">
        <f>'2015 tulokset prosentteina'!E58*D57</f>
        <v>0</v>
      </c>
      <c r="F57" s="97">
        <f>'2015 tulokset prosentteina'!F58*D57</f>
        <v>0</v>
      </c>
      <c r="G57" s="96">
        <f>'2015 tulokset prosentteina'!G58*208</f>
        <v>0</v>
      </c>
      <c r="H57" s="97">
        <f>'2015 tulokset prosentteina'!H58*G57</f>
        <v>0</v>
      </c>
      <c r="I57" s="97">
        <f>'2015 tulokset prosentteina'!I58*G57</f>
        <v>0</v>
      </c>
      <c r="J57" s="96">
        <f>'2015 tulokset prosentteina'!J58*197</f>
        <v>6.7480581176522725E-2</v>
      </c>
      <c r="K57" s="97">
        <f>'2015 tulokset prosentteina'!K58*J57</f>
        <v>0.15089116667189756</v>
      </c>
      <c r="L57" s="97">
        <f>'2015 tulokset prosentteina'!L58*J57</f>
        <v>0.1583505680509745</v>
      </c>
      <c r="M57" s="96">
        <f>170*'2015 tulokset prosentteina'!M58</f>
        <v>0</v>
      </c>
      <c r="N57" s="97">
        <f>'2015 tulokset prosentteina'!N58*M57</f>
        <v>0</v>
      </c>
      <c r="O57" s="97">
        <f>'2015 tulokset prosentteina'!O58*M57</f>
        <v>0</v>
      </c>
      <c r="P57" s="96">
        <f>153*'2015 tulokset prosentteina'!P58</f>
        <v>0</v>
      </c>
      <c r="Q57" s="97">
        <f>'2015 tulokset prosentteina'!Q58*P57</f>
        <v>0</v>
      </c>
      <c r="R57" s="97">
        <f>'2015 tulokset prosentteina'!R58*P57</f>
        <v>0</v>
      </c>
      <c r="S57" s="96">
        <f>177*'2015 tulokset prosentteina'!S58</f>
        <v>7.2675617038446176E-3</v>
      </c>
      <c r="T57" s="97">
        <f>'2015 tulokset prosentteina'!T58*S57</f>
        <v>4.237680268793792E-2</v>
      </c>
      <c r="U57" s="97">
        <f>'2015 tulokset prosentteina'!U58*S57</f>
        <v>1.4338247185113877E-2</v>
      </c>
      <c r="V57" s="98">
        <v>0.27412363821875679</v>
      </c>
      <c r="W57" s="18" t="s">
        <v>264</v>
      </c>
    </row>
    <row r="58" spans="1:23" x14ac:dyDescent="0.25">
      <c r="A58" s="19"/>
      <c r="B58" s="80"/>
      <c r="C58" s="74" t="s">
        <v>175</v>
      </c>
      <c r="D58" s="96">
        <f>'2015 tulokset prosentteina'!D59*177</f>
        <v>8.1564681320417144E-3</v>
      </c>
      <c r="E58" s="97">
        <f>'2015 tulokset prosentteina'!E59*D58</f>
        <v>1.8238417199556003E-2</v>
      </c>
      <c r="F58" s="97">
        <f>'2015 tulokset prosentteina'!F59*D58</f>
        <v>1.9140045024505989E-2</v>
      </c>
      <c r="G58" s="96">
        <f>'2015 tulokset prosentteina'!G59*208</f>
        <v>5.3261733785856032E-2</v>
      </c>
      <c r="H58" s="97">
        <f>'2015 tulokset prosentteina'!H59*G58</f>
        <v>3.9020434090519883E-2</v>
      </c>
      <c r="I58" s="97">
        <f>'2015 tulokset prosentteina'!I59*G58</f>
        <v>4.0949434218803829E-2</v>
      </c>
      <c r="J58" s="96">
        <f>'2015 tulokset prosentteina'!J59*197</f>
        <v>5.0185396301471426E-3</v>
      </c>
      <c r="K58" s="97">
        <f>'2015 tulokset prosentteina'!K59*J58</f>
        <v>1.1221795760785665E-2</v>
      </c>
      <c r="L58" s="97">
        <f>'2015 tulokset prosentteina'!L59*J58</f>
        <v>1.1776552415002152E-2</v>
      </c>
      <c r="M58" s="96">
        <f>170*'2015 tulokset prosentteina'!M59</f>
        <v>0</v>
      </c>
      <c r="N58" s="97">
        <f>'2015 tulokset prosentteina'!N59*M58</f>
        <v>0</v>
      </c>
      <c r="O58" s="97">
        <f>'2015 tulokset prosentteina'!O59*M58</f>
        <v>0</v>
      </c>
      <c r="P58" s="96">
        <f>153*'2015 tulokset prosentteina'!P59</f>
        <v>2.6172475725281297E-2</v>
      </c>
      <c r="Q58" s="97">
        <f>'2015 tulokset prosentteina'!Q59*P58</f>
        <v>6.5086752029959768E-2</v>
      </c>
      <c r="R58" s="97">
        <f>'2015 tulokset prosentteina'!R59*P58</f>
        <v>4.1354149286642404E-2</v>
      </c>
      <c r="S58" s="96">
        <f>177*'2015 tulokset prosentteina'!S59</f>
        <v>2.3061255227739046E-2</v>
      </c>
      <c r="T58" s="97">
        <f>'2015 tulokset prosentteina'!T59*S58</f>
        <v>5.8210094887980013E-2</v>
      </c>
      <c r="U58" s="97">
        <f>'2015 tulokset prosentteina'!U59*S58</f>
        <v>1.9695462522715507E-2</v>
      </c>
      <c r="V58" s="98">
        <v>0.69952296187585772</v>
      </c>
      <c r="W58" s="18" t="s">
        <v>264</v>
      </c>
    </row>
    <row r="59" spans="1:23" x14ac:dyDescent="0.25">
      <c r="A59" s="81"/>
      <c r="B59" s="80"/>
      <c r="C59" s="74" t="s">
        <v>179</v>
      </c>
      <c r="D59" s="96">
        <f>'2015 tulokset prosentteina'!D60*177</f>
        <v>0.70669970315475705</v>
      </c>
      <c r="E59" s="97">
        <f>'2015 tulokset prosentteina'!E60*D59</f>
        <v>0.78925307314601634</v>
      </c>
      <c r="F59" s="97">
        <f>'2015 tulokset prosentteina'!F60*D59</f>
        <v>0.82827030385686207</v>
      </c>
      <c r="G59" s="96">
        <f>'2015 tulokset prosentteina'!G60*208</f>
        <v>0.18658355797938248</v>
      </c>
      <c r="H59" s="97">
        <f>'2015 tulokset prosentteina'!H60*G59</f>
        <v>0.25049767435866904</v>
      </c>
      <c r="I59" s="97">
        <f>'2015 tulokset prosentteina'!I60*G59</f>
        <v>0.26288118718304587</v>
      </c>
      <c r="J59" s="96">
        <f>'2015 tulokset prosentteina'!J60*197</f>
        <v>1.0300552590877008</v>
      </c>
      <c r="K59" s="97">
        <f>'2015 tulokset prosentteina'!K60*J59</f>
        <v>1.0205456305511555</v>
      </c>
      <c r="L59" s="97">
        <f>'2015 tulokset prosentteina'!L60*J59</f>
        <v>1.0709969568405029</v>
      </c>
      <c r="M59" s="96">
        <f>170*'2015 tulokset prosentteina'!M60</f>
        <v>0.9553357760207225</v>
      </c>
      <c r="N59" s="97">
        <f>'2015 tulokset prosentteina'!N60*M59</f>
        <v>0.92627768154804824</v>
      </c>
      <c r="O59" s="97">
        <f>'2015 tulokset prosentteina'!O60*M59</f>
        <v>0.97206881145674517</v>
      </c>
      <c r="P59" s="96">
        <f>153*'2015 tulokset prosentteina'!P60</f>
        <v>1.8048175203264103</v>
      </c>
      <c r="Q59" s="97">
        <f>'2015 tulokset prosentteina'!Q60*P59</f>
        <v>2.0623582734486634</v>
      </c>
      <c r="R59" s="97">
        <f>'2015 tulokset prosentteina'!R60*P59</f>
        <v>1.3103599313648346</v>
      </c>
      <c r="S59" s="96">
        <f>177*'2015 tulokset prosentteina'!S60</f>
        <v>1.3478108653102228</v>
      </c>
      <c r="T59" s="97">
        <f>'2015 tulokset prosentteina'!T60*S59</f>
        <v>1.9914120798120918</v>
      </c>
      <c r="U59" s="97">
        <f>'2015 tulokset prosentteina'!U60*S59</f>
        <v>0.6737969086066723</v>
      </c>
      <c r="V59" s="98">
        <v>0.32359475715825387</v>
      </c>
      <c r="W59" s="18" t="s">
        <v>264</v>
      </c>
    </row>
    <row r="60" spans="1:23" x14ac:dyDescent="0.25">
      <c r="A60" s="19"/>
      <c r="B60" s="64" t="s">
        <v>276</v>
      </c>
      <c r="C60" s="65"/>
      <c r="D60" s="96">
        <f>'2015 tulokset prosentteina'!D61*177</f>
        <v>4.6317086892665449E-2</v>
      </c>
      <c r="E60" s="97">
        <f>'2015 tulokset prosentteina'!E61*D60</f>
        <v>5.871677295515141E-2</v>
      </c>
      <c r="F60" s="97">
        <f>'2015 tulokset prosentteina'!F61*D60</f>
        <v>6.1619474198816561E-2</v>
      </c>
      <c r="G60" s="96">
        <f>'2015 tulokset prosentteina'!G61*208</f>
        <v>4.5892185714857099E-2</v>
      </c>
      <c r="H60" s="97">
        <f>'2015 tulokset prosentteina'!H61*G60</f>
        <v>8.5904435332718992E-2</v>
      </c>
      <c r="I60" s="97">
        <f>'2015 tulokset prosentteina'!I61*G60</f>
        <v>9.0151176063295188E-2</v>
      </c>
      <c r="J60" s="96">
        <f>'2015 tulokset prosentteina'!J61*197</f>
        <v>4.234392812936652E-2</v>
      </c>
      <c r="K60" s="97">
        <f>'2015 tulokset prosentteina'!K61*J60</f>
        <v>5.4789814476361512E-2</v>
      </c>
      <c r="L60" s="97">
        <f>'2015 tulokset prosentteina'!L61*J60</f>
        <v>5.7498384014782716E-2</v>
      </c>
      <c r="M60" s="96">
        <f>170*'2015 tulokset prosentteina'!M61</f>
        <v>2.9801026881216837E-2</v>
      </c>
      <c r="N60" s="97">
        <f>'2015 tulokset prosentteina'!N61*M60</f>
        <v>6.6637121905699398E-2</v>
      </c>
      <c r="O60" s="97">
        <f>'2015 tulokset prosentteina'!O61*M60</f>
        <v>6.9931370667934395E-2</v>
      </c>
      <c r="P60" s="96">
        <f>153*'2015 tulokset prosentteina'!P61</f>
        <v>7.4070647319606775E-2</v>
      </c>
      <c r="Q60" s="97">
        <f>'2015 tulokset prosentteina'!Q61*P60</f>
        <v>0.11646324786594706</v>
      </c>
      <c r="R60" s="97">
        <f>'2015 tulokset prosentteina'!R61*P60</f>
        <v>7.3997217382097552E-2</v>
      </c>
      <c r="S60" s="96">
        <f>177*'2015 tulokset prosentteina'!S61</f>
        <v>6.1717336168407542E-2</v>
      </c>
      <c r="T60" s="97">
        <f>'2015 tulokset prosentteina'!T61*S60</f>
        <v>0.1057073697375705</v>
      </c>
      <c r="U60" s="97">
        <f>'2015 tulokset prosentteina'!U61*S60</f>
        <v>3.5766228229788727E-2</v>
      </c>
      <c r="V60" s="98">
        <v>0.37500689370981249</v>
      </c>
      <c r="W60" s="18" t="s">
        <v>264</v>
      </c>
    </row>
    <row r="61" spans="1:23" x14ac:dyDescent="0.25">
      <c r="A61" s="31" t="s">
        <v>186</v>
      </c>
      <c r="B61" s="32"/>
      <c r="C61" s="33"/>
      <c r="D61" s="171">
        <f>'2015 tulokset prosentteina'!D62*177</f>
        <v>0.76117325817946424</v>
      </c>
      <c r="E61" s="171">
        <f>'2015 tulokset prosentteina'!E62*D61</f>
        <v>0.77582216715663932</v>
      </c>
      <c r="F61" s="171">
        <f>'2015 tulokset prosentteina'!F62*D61</f>
        <v>0.81417543243551738</v>
      </c>
      <c r="G61" s="171">
        <f>'2015 tulokset prosentteina'!G62*208</f>
        <v>0.28573747748009565</v>
      </c>
      <c r="H61" s="171">
        <f>'2015 tulokset prosentteina'!H62*G61</f>
        <v>0.2694619816098543</v>
      </c>
      <c r="I61" s="171">
        <f>'2015 tulokset prosentteina'!I62*G61</f>
        <v>0.2827830070983775</v>
      </c>
      <c r="J61" s="171">
        <f>'2015 tulokset prosentteina'!J62*197</f>
        <v>1.1448983080237374</v>
      </c>
      <c r="K61" s="171">
        <f>'2015 tulokset prosentteina'!K62*J61</f>
        <v>0.99825935014203748</v>
      </c>
      <c r="L61" s="171">
        <f>'2015 tulokset prosentteina'!L62*J61</f>
        <v>1.0476089398984589</v>
      </c>
      <c r="M61" s="171">
        <f>170*'2015 tulokset prosentteina'!M62</f>
        <v>0.9851368029019395</v>
      </c>
      <c r="N61" s="171">
        <f>'2015 tulokset prosentteina'!N62*M61</f>
        <v>0.92236579625882376</v>
      </c>
      <c r="O61" s="171">
        <f>'2015 tulokset prosentteina'!O62*M61</f>
        <v>0.96796353961504811</v>
      </c>
      <c r="P61" s="171">
        <f>153*'2015 tulokset prosentteina'!P62</f>
        <v>1.9050606433712984</v>
      </c>
      <c r="Q61" s="171">
        <f>'2015 tulokset prosentteina'!Q62*P61</f>
        <v>2.064472667702038</v>
      </c>
      <c r="R61" s="171">
        <f>'2015 tulokset prosentteina'!R62*P61</f>
        <v>1.3117033533804954</v>
      </c>
      <c r="S61" s="171">
        <f>177*'2015 tulokset prosentteina'!S62</f>
        <v>1.439857018410214</v>
      </c>
      <c r="T61" s="171">
        <f>'2015 tulokset prosentteina'!T62*S61</f>
        <v>1.9862300819150638</v>
      </c>
      <c r="U61" s="171">
        <f>'2015 tulokset prosentteina'!U62*S61</f>
        <v>0.67204357277085003</v>
      </c>
      <c r="V61" s="172">
        <v>0.28956968960036311</v>
      </c>
      <c r="W61" s="18" t="s">
        <v>264</v>
      </c>
    </row>
    <row r="62" spans="1:23" x14ac:dyDescent="0.25">
      <c r="A62" s="48" t="s">
        <v>277</v>
      </c>
      <c r="B62" s="49"/>
      <c r="C62" s="49"/>
      <c r="D62" s="96">
        <f>'2015 tulokset prosentteina'!D63*177</f>
        <v>0</v>
      </c>
      <c r="E62" s="97">
        <f>'2015 tulokset prosentteina'!E63*D62</f>
        <v>0</v>
      </c>
      <c r="F62" s="97">
        <f>'2015 tulokset prosentteina'!F63*D62</f>
        <v>0</v>
      </c>
      <c r="G62" s="96">
        <f>'2015 tulokset prosentteina'!G63*208</f>
        <v>0</v>
      </c>
      <c r="H62" s="97">
        <f>'2015 tulokset prosentteina'!H63*G62</f>
        <v>0</v>
      </c>
      <c r="I62" s="97">
        <f>'2015 tulokset prosentteina'!I63*G62</f>
        <v>0</v>
      </c>
      <c r="J62" s="96">
        <f>'2015 tulokset prosentteina'!J63*197</f>
        <v>9.4097618065258919E-4</v>
      </c>
      <c r="K62" s="97">
        <f>'2015 tulokset prosentteina'!K63*J62</f>
        <v>2.1040867051473114E-3</v>
      </c>
      <c r="L62" s="97">
        <f>'2015 tulokset prosentteina'!L63*J62</f>
        <v>2.2081035778129024E-3</v>
      </c>
      <c r="M62" s="96">
        <f>170*'2015 tulokset prosentteina'!M63</f>
        <v>0</v>
      </c>
      <c r="N62" s="97">
        <f>'2015 tulokset prosentteina'!N63*M62</f>
        <v>0</v>
      </c>
      <c r="O62" s="97">
        <f>'2015 tulokset prosentteina'!O63*M62</f>
        <v>0</v>
      </c>
      <c r="P62" s="96">
        <f>153*'2015 tulokset prosentteina'!P63</f>
        <v>0</v>
      </c>
      <c r="Q62" s="97">
        <f>'2015 tulokset prosentteina'!Q63*P62</f>
        <v>0</v>
      </c>
      <c r="R62" s="97">
        <f>'2015 tulokset prosentteina'!R63*P62</f>
        <v>0</v>
      </c>
      <c r="S62" s="96">
        <f>177*'2015 tulokset prosentteina'!S63</f>
        <v>1.0134178359921953E-4</v>
      </c>
      <c r="T62" s="97">
        <f>'2015 tulokset prosentteina'!T63*S62</f>
        <v>5.9091906510487144E-4</v>
      </c>
      <c r="U62" s="97">
        <f>'2015 tulokset prosentteina'!U63*S62</f>
        <v>1.9993824650394677E-4</v>
      </c>
      <c r="V62" s="98">
        <v>0.27412363821875768</v>
      </c>
      <c r="W62" s="18" t="s">
        <v>264</v>
      </c>
    </row>
    <row r="63" spans="1:23" x14ac:dyDescent="0.25">
      <c r="A63" s="19"/>
      <c r="B63" s="64" t="s">
        <v>278</v>
      </c>
      <c r="C63" s="65"/>
      <c r="D63" s="96">
        <f>'2015 tulokset prosentteina'!D64*177</f>
        <v>0.22983761986360407</v>
      </c>
      <c r="E63" s="97">
        <f>'2015 tulokset prosentteina'!E64*D63</f>
        <v>0.41689408608262318</v>
      </c>
      <c r="F63" s="97">
        <f>'2015 tulokset prosentteina'!F64*D63</f>
        <v>0.43750351199696941</v>
      </c>
      <c r="G63" s="96">
        <f>'2015 tulokset prosentteina'!G64*208</f>
        <v>7.8050213661034332E-2</v>
      </c>
      <c r="H63" s="97">
        <f>'2015 tulokset prosentteina'!H64*G63</f>
        <v>7.2433837496520728E-2</v>
      </c>
      <c r="I63" s="97">
        <f>'2015 tulokset prosentteina'!I64*G63</f>
        <v>7.6014650603282996E-2</v>
      </c>
      <c r="J63" s="96">
        <f>'2015 tulokset prosentteina'!J64*197</f>
        <v>0.33373288540478502</v>
      </c>
      <c r="K63" s="97">
        <f>'2015 tulokset prosentteina'!K64*J63</f>
        <v>0.41528036393959045</v>
      </c>
      <c r="L63" s="97">
        <f>'2015 tulokset prosentteina'!L64*J63</f>
        <v>0.43581001446718148</v>
      </c>
      <c r="M63" s="96">
        <f>170*'2015 tulokset prosentteina'!M64</f>
        <v>0.32752747638975466</v>
      </c>
      <c r="N63" s="97">
        <f>'2015 tulokset prosentteina'!N64*M63</f>
        <v>0.39488884437726368</v>
      </c>
      <c r="O63" s="97">
        <f>'2015 tulokset prosentteina'!O64*M63</f>
        <v>0.41441042708683962</v>
      </c>
      <c r="P63" s="96">
        <f>153*'2015 tulokset prosentteina'!P64</f>
        <v>0.16465790553380852</v>
      </c>
      <c r="Q63" s="97">
        <f>'2015 tulokset prosentteina'!Q64*P63</f>
        <v>0.23774973074177067</v>
      </c>
      <c r="R63" s="97">
        <f>'2015 tulokset prosentteina'!R64*P63</f>
        <v>0.15105897208434257</v>
      </c>
      <c r="S63" s="96">
        <f>177*'2015 tulokset prosentteina'!S64</f>
        <v>0.20632167707676474</v>
      </c>
      <c r="T63" s="97">
        <f>'2015 tulokset prosentteina'!T64*S63</f>
        <v>0.31594290219539362</v>
      </c>
      <c r="U63" s="97">
        <f>'2015 tulokset prosentteina'!U64*S63</f>
        <v>0.10689969843688192</v>
      </c>
      <c r="V63" s="98">
        <v>0.68879042184802486</v>
      </c>
      <c r="W63" s="18" t="s">
        <v>264</v>
      </c>
    </row>
    <row r="64" spans="1:23" ht="12.6" thickBot="1" x14ac:dyDescent="0.3">
      <c r="A64" s="28"/>
      <c r="B64" s="77" t="s">
        <v>279</v>
      </c>
      <c r="C64" s="78"/>
      <c r="D64" s="96">
        <f>'2015 tulokset prosentteina'!D65*177</f>
        <v>0.11593836844830724</v>
      </c>
      <c r="E64" s="97">
        <f>'2015 tulokset prosentteina'!E65*D64</f>
        <v>0.12437215298171216</v>
      </c>
      <c r="F64" s="97">
        <f>'2015 tulokset prosentteina'!F65*D64</f>
        <v>0.1305205699496044</v>
      </c>
      <c r="G64" s="96">
        <f>'2015 tulokset prosentteina'!G65*208</f>
        <v>0.78117209552588862</v>
      </c>
      <c r="H64" s="97">
        <f>'2015 tulokset prosentteina'!H65*G64</f>
        <v>0.61372003238774542</v>
      </c>
      <c r="I64" s="97">
        <f>'2015 tulokset prosentteina'!I65*G64</f>
        <v>0.64405967490581806</v>
      </c>
      <c r="J64" s="96">
        <f>'2015 tulokset prosentteina'!J65*197</f>
        <v>0.35067045665653152</v>
      </c>
      <c r="K64" s="97">
        <f>'2015 tulokset prosentteina'!K65*J64</f>
        <v>0.19992637761209958</v>
      </c>
      <c r="L64" s="97">
        <f>'2015 tulokset prosentteina'!L65*J64</f>
        <v>0.20980986602144</v>
      </c>
      <c r="M64" s="96">
        <f>170*'2015 tulokset prosentteina'!M65</f>
        <v>1.041049205717175</v>
      </c>
      <c r="N64" s="97">
        <f>'2015 tulokset prosentteina'!N65*M64</f>
        <v>1.3680360119560571</v>
      </c>
      <c r="O64" s="97">
        <f>'2015 tulokset prosentteina'!O65*M64</f>
        <v>1.4356657476078556</v>
      </c>
      <c r="P64" s="96">
        <f>153*'2015 tulokset prosentteina'!P65</f>
        <v>0.44391568050549923</v>
      </c>
      <c r="Q64" s="97">
        <f>'2015 tulokset prosentteina'!Q65*P64</f>
        <v>0.61089908050961339</v>
      </c>
      <c r="R64" s="97">
        <f>'2015 tulokset prosentteina'!R65*P64</f>
        <v>0.38814675777396823</v>
      </c>
      <c r="S64" s="96">
        <f>177*'2015 tulokset prosentteina'!S65</f>
        <v>0.51033183135579552</v>
      </c>
      <c r="T64" s="97">
        <f>'2015 tulokset prosentteina'!T65*S64</f>
        <v>0.75902059358056395</v>
      </c>
      <c r="U64" s="97">
        <f>'2015 tulokset prosentteina'!U65*S64</f>
        <v>0.25681562078886416</v>
      </c>
      <c r="V64" s="98">
        <v>0.41073947677923878</v>
      </c>
      <c r="W64" s="18" t="s">
        <v>264</v>
      </c>
    </row>
    <row r="65" spans="1:23" ht="12.6" thickTop="1" x14ac:dyDescent="0.25">
      <c r="A65" s="31" t="s">
        <v>194</v>
      </c>
      <c r="B65" s="82"/>
      <c r="C65" s="83"/>
      <c r="D65" s="171">
        <f>'2015 tulokset prosentteina'!D66*177</f>
        <v>0.34577598831191131</v>
      </c>
      <c r="E65" s="171">
        <f>'2015 tulokset prosentteina'!E66*D65</f>
        <v>0.51653310153568466</v>
      </c>
      <c r="F65" s="171">
        <f>'2015 tulokset prosentteina'!F66*D65</f>
        <v>0.54206824593755876</v>
      </c>
      <c r="G65" s="171">
        <f>'2015 tulokset prosentteina'!G66*208</f>
        <v>0.85922230918692288</v>
      </c>
      <c r="H65" s="171">
        <f>'2015 tulokset prosentteina'!H66*G65</f>
        <v>0.62143853845073793</v>
      </c>
      <c r="I65" s="171">
        <f>'2015 tulokset prosentteina'!I66*G65</f>
        <v>0.65215975025507544</v>
      </c>
      <c r="J65" s="171">
        <f>'2015 tulokset prosentteina'!J66*197</f>
        <v>0.68534431824196906</v>
      </c>
      <c r="K65" s="171">
        <f>'2015 tulokset prosentteina'!K66*J65</f>
        <v>0.42411960654327596</v>
      </c>
      <c r="L65" s="171">
        <f>'2015 tulokset prosentteina'!L66*J65</f>
        <v>0.44508623068517605</v>
      </c>
      <c r="M65" s="171">
        <f>170*'2015 tulokset prosentteina'!M66</f>
        <v>1.3685766821069294</v>
      </c>
      <c r="N65" s="171">
        <f>'2015 tulokset prosentteina'!N66*M65</f>
        <v>1.5811142142801746</v>
      </c>
      <c r="O65" s="171">
        <f>'2015 tulokset prosentteina'!O66*M65</f>
        <v>1.6592776072117521</v>
      </c>
      <c r="P65" s="171">
        <f>153*'2015 tulokset prosentteina'!P66</f>
        <v>0.60857358603930778</v>
      </c>
      <c r="Q65" s="171">
        <f>'2015 tulokset prosentteina'!Q66*P65</f>
        <v>0.73638823456094116</v>
      </c>
      <c r="R65" s="171">
        <f>'2015 tulokset prosentteina'!R66*P65</f>
        <v>0.46787876234694681</v>
      </c>
      <c r="S65" s="171">
        <f>177*'2015 tulokset prosentteina'!S66</f>
        <v>0.71675485021615948</v>
      </c>
      <c r="T65" s="171">
        <f>'2015 tulokset prosentteina'!T66*S65</f>
        <v>0.89690991885189519</v>
      </c>
      <c r="U65" s="171">
        <f>'2015 tulokset prosentteina'!U66*S65</f>
        <v>0.30347065619793417</v>
      </c>
      <c r="V65" s="172">
        <v>0.53003195736833564</v>
      </c>
      <c r="W65" s="18" t="s">
        <v>264</v>
      </c>
    </row>
    <row r="66" spans="1:23" x14ac:dyDescent="0.25">
      <c r="A66" s="48" t="s">
        <v>198</v>
      </c>
      <c r="B66" s="49"/>
      <c r="C66" s="49"/>
      <c r="D66" s="96">
        <f>'2015 tulokset prosentteina'!D67*177</f>
        <v>0</v>
      </c>
      <c r="E66" s="97">
        <f>'2015 tulokset prosentteina'!E67*D66</f>
        <v>0</v>
      </c>
      <c r="F66" s="97">
        <f>'2015 tulokset prosentteina'!F67*D66</f>
        <v>0</v>
      </c>
      <c r="G66" s="96">
        <f>'2015 tulokset prosentteina'!G67*208</f>
        <v>0</v>
      </c>
      <c r="H66" s="97">
        <f>'2015 tulokset prosentteina'!H67*G66</f>
        <v>0</v>
      </c>
      <c r="I66" s="97">
        <f>'2015 tulokset prosentteina'!I67*G66</f>
        <v>0</v>
      </c>
      <c r="J66" s="96">
        <f>'2015 tulokset prosentteina'!J67*197</f>
        <v>0</v>
      </c>
      <c r="K66" s="97">
        <f>'2015 tulokset prosentteina'!K67*J66</f>
        <v>0</v>
      </c>
      <c r="L66" s="97">
        <f>'2015 tulokset prosentteina'!L67*J66</f>
        <v>0</v>
      </c>
      <c r="M66" s="96">
        <f>170*'2015 tulokset prosentteina'!M67</f>
        <v>0.11551445657766908</v>
      </c>
      <c r="N66" s="97">
        <f>'2015 tulokset prosentteina'!N67*M66</f>
        <v>0.2582981772916158</v>
      </c>
      <c r="O66" s="97">
        <f>'2015 tulokset prosentteina'!O67*M66</f>
        <v>0.27106731296999331</v>
      </c>
      <c r="P66" s="96">
        <f>153*'2015 tulokset prosentteina'!P67</f>
        <v>0</v>
      </c>
      <c r="Q66" s="97">
        <f>'2015 tulokset prosentteina'!Q67*P66</f>
        <v>0</v>
      </c>
      <c r="R66" s="97">
        <f>'2015 tulokset prosentteina'!R67*P66</f>
        <v>0</v>
      </c>
      <c r="S66" s="96">
        <f>177*'2015 tulokset prosentteina'!S67</f>
        <v>1.2125143916061945E-2</v>
      </c>
      <c r="T66" s="97">
        <f>'2015 tulokset prosentteina'!T67*S66</f>
        <v>7.0701130892633371E-2</v>
      </c>
      <c r="U66" s="97">
        <f>'2015 tulokset prosentteina'!U67*S66</f>
        <v>2.3921821060233387E-2</v>
      </c>
      <c r="V66" s="98">
        <v>0.27412363821875879</v>
      </c>
      <c r="W66" s="18" t="s">
        <v>264</v>
      </c>
    </row>
    <row r="67" spans="1:23" x14ac:dyDescent="0.25">
      <c r="A67" s="19"/>
      <c r="B67" s="56" t="s">
        <v>199</v>
      </c>
      <c r="C67" s="57"/>
      <c r="D67" s="96">
        <f>'2015 tulokset prosentteina'!D68*177</f>
        <v>2.0723255104051699</v>
      </c>
      <c r="E67" s="97">
        <f>'2015 tulokset prosentteina'!E68*D67</f>
        <v>0.39781717628431051</v>
      </c>
      <c r="F67" s="97">
        <f>'2015 tulokset prosentteina'!F68*D67</f>
        <v>0.41748352295553909</v>
      </c>
      <c r="G67" s="96">
        <f>'2015 tulokset prosentteina'!G68*208</f>
        <v>2.2517822906506071</v>
      </c>
      <c r="H67" s="97">
        <f>'2015 tulokset prosentteina'!H68*G67</f>
        <v>0.83424955038692084</v>
      </c>
      <c r="I67" s="97">
        <f>'2015 tulokset prosentteina'!I68*G67</f>
        <v>0.87549121074323588</v>
      </c>
      <c r="J67" s="96">
        <f>'2015 tulokset prosentteina'!J68*197</f>
        <v>1.5403780077282887</v>
      </c>
      <c r="K67" s="97">
        <f>'2015 tulokset prosentteina'!K68*J67</f>
        <v>0.53231952085679812</v>
      </c>
      <c r="L67" s="97">
        <f>'2015 tulokset prosentteina'!L68*J67</f>
        <v>0.5586350769994779</v>
      </c>
      <c r="M67" s="96">
        <f>170*'2015 tulokset prosentteina'!M68</f>
        <v>1.4304492902984078</v>
      </c>
      <c r="N67" s="97">
        <f>'2015 tulokset prosentteina'!N68*M67</f>
        <v>0.85491519030334862</v>
      </c>
      <c r="O67" s="97">
        <f>'2015 tulokset prosentteina'!O68*M67</f>
        <v>0.89717846979279225</v>
      </c>
      <c r="P67" s="96">
        <f>153*'2015 tulokset prosentteina'!P68</f>
        <v>1.7624494333063208</v>
      </c>
      <c r="Q67" s="97">
        <f>'2015 tulokset prosentteina'!Q68*P67</f>
        <v>0.42829371291581803</v>
      </c>
      <c r="R67" s="97">
        <f>'2015 tulokset prosentteina'!R68*P67</f>
        <v>0.27212484246100199</v>
      </c>
      <c r="S67" s="96">
        <f>177*'2015 tulokset prosentteina'!S68</f>
        <v>1.8918671858348932</v>
      </c>
      <c r="T67" s="97">
        <f>'2015 tulokset prosentteina'!T68*S67</f>
        <v>0.68906739114491478</v>
      </c>
      <c r="U67" s="97">
        <f>'2015 tulokset prosentteina'!U68*S67</f>
        <v>0.2331468623103454</v>
      </c>
      <c r="V67" s="98">
        <v>0.24201056288726772</v>
      </c>
      <c r="W67" s="18" t="s">
        <v>264</v>
      </c>
    </row>
    <row r="68" spans="1:23" x14ac:dyDescent="0.25">
      <c r="A68" s="19"/>
      <c r="B68" s="64" t="s">
        <v>203</v>
      </c>
      <c r="C68" s="65"/>
      <c r="D68" s="96">
        <f>'2015 tulokset prosentteina'!D69*177</f>
        <v>8.005282169165655</v>
      </c>
      <c r="E68" s="97">
        <f>'2015 tulokset prosentteina'!E69*D68</f>
        <v>4.7477087298536267</v>
      </c>
      <c r="F68" s="97">
        <f>'2015 tulokset prosentteina'!F69*D68</f>
        <v>4.9824147489536923</v>
      </c>
      <c r="G68" s="96">
        <f>'2015 tulokset prosentteina'!G69*208</f>
        <v>12.288386428932975</v>
      </c>
      <c r="H68" s="97">
        <f>'2015 tulokset prosentteina'!H69*G68</f>
        <v>5.9574851091259475</v>
      </c>
      <c r="I68" s="97">
        <f>'2015 tulokset prosentteina'!I69*G68</f>
        <v>6.2519971976663893</v>
      </c>
      <c r="J68" s="96">
        <f>'2015 tulokset prosentteina'!J69*197</f>
        <v>18.879432429886666</v>
      </c>
      <c r="K68" s="97">
        <f>'2015 tulokset prosentteina'!K69*J68</f>
        <v>10.767063409132385</v>
      </c>
      <c r="L68" s="97">
        <f>'2015 tulokset prosentteina'!L69*J68</f>
        <v>11.299340078563485</v>
      </c>
      <c r="M68" s="96">
        <f>170*'2015 tulokset prosentteina'!M69</f>
        <v>10.944923805908237</v>
      </c>
      <c r="N68" s="97">
        <f>'2015 tulokset prosentteina'!N69*M68</f>
        <v>7.3582328210832815</v>
      </c>
      <c r="O68" s="97">
        <f>'2015 tulokset prosentteina'!O69*M68</f>
        <v>7.7219917690971691</v>
      </c>
      <c r="P68" s="96">
        <f>153*'2015 tulokset prosentteina'!P69</f>
        <v>13.092844506998482</v>
      </c>
      <c r="Q68" s="97">
        <f>'2015 tulokset prosentteina'!Q69*P68</f>
        <v>7.4472331307151221</v>
      </c>
      <c r="R68" s="97">
        <f>'2015 tulokset prosentteina'!R69*P68</f>
        <v>4.731746185740846</v>
      </c>
      <c r="S68" s="96">
        <f>177*'2015 tulokset prosentteina'!S69</f>
        <v>13.229854806051303</v>
      </c>
      <c r="T68" s="97">
        <f>'2015 tulokset prosentteina'!T69*S68</f>
        <v>8.5466535583311867</v>
      </c>
      <c r="U68" s="97">
        <f>'2015 tulokset prosentteina'!U69*S68</f>
        <v>2.8917715247961926</v>
      </c>
      <c r="V68" s="98">
        <v>0.34819816640884244</v>
      </c>
      <c r="W68" s="18" t="s">
        <v>264</v>
      </c>
    </row>
    <row r="69" spans="1:23" x14ac:dyDescent="0.25">
      <c r="A69" s="19"/>
      <c r="B69" s="56" t="s">
        <v>207</v>
      </c>
      <c r="C69" s="57"/>
      <c r="D69" s="96"/>
      <c r="E69" s="97"/>
      <c r="F69" s="97"/>
      <c r="G69" s="96"/>
      <c r="H69" s="97"/>
      <c r="I69" s="97"/>
      <c r="J69" s="96"/>
      <c r="K69" s="97"/>
      <c r="L69" s="97"/>
      <c r="M69" s="96"/>
      <c r="N69" s="97"/>
      <c r="O69" s="97"/>
      <c r="P69" s="96"/>
      <c r="Q69" s="97"/>
      <c r="R69" s="97"/>
      <c r="S69" s="96"/>
      <c r="T69" s="97"/>
      <c r="U69" s="97"/>
      <c r="V69" s="98"/>
      <c r="W69" s="25"/>
    </row>
    <row r="70" spans="1:23" x14ac:dyDescent="0.25">
      <c r="A70" s="19"/>
      <c r="B70" s="72"/>
      <c r="C70" s="73" t="s">
        <v>208</v>
      </c>
      <c r="D70" s="96">
        <f>'2015 tulokset prosentteina'!D71*177</f>
        <v>7.9583463461473638</v>
      </c>
      <c r="E70" s="97">
        <f>'2015 tulokset prosentteina'!E71*D70</f>
        <v>2.8979950589594639</v>
      </c>
      <c r="F70" s="97">
        <f>'2015 tulokset prosentteina'!F71*D70</f>
        <v>3.0412592991145271</v>
      </c>
      <c r="G70" s="96">
        <f>'2015 tulokset prosentteina'!G71*208</f>
        <v>13.088470960384267</v>
      </c>
      <c r="H70" s="97">
        <f>'2015 tulokset prosentteina'!H71*G70</f>
        <v>3.2128431925854763</v>
      </c>
      <c r="I70" s="97">
        <f>'2015 tulokset prosentteina'!I71*G70</f>
        <v>3.3716721516963974</v>
      </c>
      <c r="J70" s="96">
        <f>'2015 tulokset prosentteina'!J71*197</f>
        <v>9.5253403038605988</v>
      </c>
      <c r="K70" s="97">
        <f>'2015 tulokset prosentteina'!K71*J70</f>
        <v>1.8394280644476755</v>
      </c>
      <c r="L70" s="97">
        <f>'2015 tulokset prosentteina'!L71*J70</f>
        <v>1.9303613678562785</v>
      </c>
      <c r="M70" s="96">
        <f>170*'2015 tulokset prosentteina'!M71</f>
        <v>10.9449567350444</v>
      </c>
      <c r="N70" s="97">
        <f>'2015 tulokset prosentteina'!N71*M70</f>
        <v>2.5389871034481244</v>
      </c>
      <c r="O70" s="97">
        <f>'2015 tulokset prosentteina'!O71*M70</f>
        <v>2.664503555594735</v>
      </c>
      <c r="P70" s="96">
        <f>153*'2015 tulokset prosentteina'!P71</f>
        <v>10.143898949523892</v>
      </c>
      <c r="Q70" s="97">
        <f>'2015 tulokset prosentteina'!Q71*P70</f>
        <v>4.534981735559529</v>
      </c>
      <c r="R70" s="97">
        <f>'2015 tulokset prosentteina'!R71*P70</f>
        <v>2.8813899273726191</v>
      </c>
      <c r="S70" s="96">
        <f>177*'2015 tulokset prosentteina'!S71</f>
        <v>10.669164029044996</v>
      </c>
      <c r="T70" s="97">
        <f>'2015 tulokset prosentteina'!T71*S70</f>
        <v>3.9893759762556633</v>
      </c>
      <c r="U70" s="97">
        <f>'2015 tulokset prosentteina'!U71*S70</f>
        <v>1.3498106330280131</v>
      </c>
      <c r="V70" s="98">
        <v>0.48180518192352118</v>
      </c>
      <c r="W70" s="18" t="s">
        <v>264</v>
      </c>
    </row>
    <row r="71" spans="1:23" x14ac:dyDescent="0.25">
      <c r="A71" s="19"/>
      <c r="B71" s="72"/>
      <c r="C71" s="74" t="s">
        <v>212</v>
      </c>
      <c r="D71" s="96">
        <f>'2015 tulokset prosentteina'!D72*177</f>
        <v>2.2458993214629372</v>
      </c>
      <c r="E71" s="97">
        <f>'2015 tulokset prosentteina'!E72*D71</f>
        <v>1.4983481364542053</v>
      </c>
      <c r="F71" s="97">
        <f>'2015 tulokset prosentteina'!F72*D71</f>
        <v>1.5724199353667752</v>
      </c>
      <c r="G71" s="96">
        <f>'2015 tulokset prosentteina'!G72*208</f>
        <v>5.2852091888687163</v>
      </c>
      <c r="H71" s="97">
        <f>'2015 tulokset prosentteina'!H72*G71</f>
        <v>3.9669824803347313</v>
      </c>
      <c r="I71" s="97">
        <f>'2015 tulokset prosentteina'!I72*G71</f>
        <v>4.1630927977062386</v>
      </c>
      <c r="J71" s="96">
        <f>'2015 tulokset prosentteina'!J72*197</f>
        <v>0.82322808339678588</v>
      </c>
      <c r="K71" s="97">
        <f>'2015 tulokset prosentteina'!K72*J71</f>
        <v>1.0109622556182956</v>
      </c>
      <c r="L71" s="97">
        <f>'2015 tulokset prosentteina'!L72*J71</f>
        <v>1.0609398216354737</v>
      </c>
      <c r="M71" s="96">
        <f>170*'2015 tulokset prosentteina'!M72</f>
        <v>2.0406607931042768</v>
      </c>
      <c r="N71" s="97">
        <f>'2015 tulokset prosentteina'!N72*M71</f>
        <v>2.4920413865973758</v>
      </c>
      <c r="O71" s="97">
        <f>'2015 tulokset prosentteina'!O72*M71</f>
        <v>2.6152370471910937</v>
      </c>
      <c r="P71" s="96">
        <f>153*'2015 tulokset prosentteina'!P72</f>
        <v>0.97449471571806856</v>
      </c>
      <c r="Q71" s="97">
        <f>'2015 tulokset prosentteina'!Q72*P71</f>
        <v>1.5207416927212811</v>
      </c>
      <c r="R71" s="97">
        <f>'2015 tulokset prosentteina'!R72*P71</f>
        <v>0.96623317381498774</v>
      </c>
      <c r="S71" s="96">
        <f>177*'2015 tulokset prosentteina'!S72</f>
        <v>1.8455460664152932</v>
      </c>
      <c r="T71" s="97">
        <f>'2015 tulokset prosentteina'!T72*S71</f>
        <v>2.3164448826592672</v>
      </c>
      <c r="U71" s="97">
        <f>'2015 tulokset prosentteina'!U72*S71</f>
        <v>0.78377218694025264</v>
      </c>
      <c r="V71" s="98">
        <v>3.880694685287478E-2</v>
      </c>
      <c r="W71" s="25" t="s">
        <v>266</v>
      </c>
    </row>
    <row r="72" spans="1:23" ht="12.6" thickBot="1" x14ac:dyDescent="0.3">
      <c r="A72" s="28"/>
      <c r="B72" s="75"/>
      <c r="C72" s="76" t="s">
        <v>215</v>
      </c>
      <c r="D72" s="96">
        <f>'2015 tulokset prosentteina'!D73*177</f>
        <v>5.9078535045986165</v>
      </c>
      <c r="E72" s="97">
        <f>'2015 tulokset prosentteina'!E73*D72</f>
        <v>3.4321483810175222</v>
      </c>
      <c r="F72" s="97">
        <f>'2015 tulokset prosentteina'!F73*D72</f>
        <v>3.6018188324510909</v>
      </c>
      <c r="G72" s="96">
        <f>'2015 tulokset prosentteina'!G73*208</f>
        <v>3.3976480547590842</v>
      </c>
      <c r="H72" s="97">
        <f>'2015 tulokset prosentteina'!H73*G72</f>
        <v>2.4324092653022018</v>
      </c>
      <c r="I72" s="97">
        <f>'2015 tulokset prosentteina'!I73*G72</f>
        <v>2.5526569738213376</v>
      </c>
      <c r="J72" s="96">
        <f>'2015 tulokset prosentteina'!J73*197</f>
        <v>4.7284053077792612</v>
      </c>
      <c r="K72" s="97">
        <f>'2015 tulokset prosentteina'!K73*J72</f>
        <v>4.4253080019108753</v>
      </c>
      <c r="L72" s="97">
        <f>'2015 tulokset prosentteina'!L73*J72</f>
        <v>4.6440759347221601</v>
      </c>
      <c r="M72" s="96">
        <f>170*'2015 tulokset prosentteina'!M73</f>
        <v>3.2584986533340889</v>
      </c>
      <c r="N72" s="97">
        <f>'2015 tulokset prosentteina'!N73*M72</f>
        <v>0.86918662661190904</v>
      </c>
      <c r="O72" s="97">
        <f>'2015 tulokset prosentteina'!O73*M72</f>
        <v>0.91215542368750091</v>
      </c>
      <c r="P72" s="96">
        <f>153*'2015 tulokset prosentteina'!P73</f>
        <v>6.0832520798210705</v>
      </c>
      <c r="Q72" s="97">
        <f>'2015 tulokset prosentteina'!Q73*P72</f>
        <v>3.8701267282308573</v>
      </c>
      <c r="R72" s="97">
        <f>'2015 tulokset prosentteina'!R73*P72</f>
        <v>2.4589612092459907</v>
      </c>
      <c r="S72" s="96">
        <f>177*'2015 tulokset prosentteina'!S73</f>
        <v>5.5553880880342819</v>
      </c>
      <c r="T72" s="97">
        <f>'2015 tulokset prosentteina'!T73*S72</f>
        <v>4.2436061300344923</v>
      </c>
      <c r="U72" s="97">
        <f>'2015 tulokset prosentteina'!U73*S72</f>
        <v>1.4358297414924639</v>
      </c>
      <c r="V72" s="98">
        <v>0.25599371260982745</v>
      </c>
      <c r="W72" s="18" t="s">
        <v>264</v>
      </c>
    </row>
    <row r="73" spans="1:23" ht="13.2" thickTop="1" thickBot="1" x14ac:dyDescent="0.3">
      <c r="A73" s="84" t="s">
        <v>280</v>
      </c>
      <c r="B73" s="85"/>
      <c r="C73" s="86"/>
      <c r="D73" s="171">
        <f>'2015 tulokset prosentteina'!D74*177</f>
        <v>26.189706851779739</v>
      </c>
      <c r="E73" s="171">
        <f>'2015 tulokset prosentteina'!E74*D73</f>
        <v>7.9117422188269924</v>
      </c>
      <c r="F73" s="171">
        <f>'2015 tulokset prosentteina'!F74*D73</f>
        <v>8.3028642581067835</v>
      </c>
      <c r="G73" s="171">
        <f>'2015 tulokset prosentteina'!G74*208</f>
        <v>36.311496923595648</v>
      </c>
      <c r="H73" s="171">
        <f>'2015 tulokset prosentteina'!H74*G73</f>
        <v>8.3222862382094629</v>
      </c>
      <c r="I73" s="171">
        <f>'2015 tulokset prosentteina'!I74*G73</f>
        <v>8.7337037837928939</v>
      </c>
      <c r="J73" s="171">
        <f>'2015 tulokset prosentteina'!J74*197</f>
        <v>35.496784132651598</v>
      </c>
      <c r="K73" s="171">
        <f>'2015 tulokset prosentteina'!K74*J73</f>
        <v>12.082057341012101</v>
      </c>
      <c r="L73" s="171">
        <f>'2015 tulokset prosentteina'!L74*J73</f>
        <v>12.679341576925012</v>
      </c>
      <c r="M73" s="171">
        <f>170*'2015 tulokset prosentteina'!M74</f>
        <v>28.735003734267082</v>
      </c>
      <c r="N73" s="171">
        <f>'2015 tulokset prosentteina'!N74*M73</f>
        <v>7.591299685121764</v>
      </c>
      <c r="O73" s="171">
        <f>'2015 tulokset prosentteina'!O74*M73</f>
        <v>7.9665804426979454</v>
      </c>
      <c r="P73" s="171">
        <f>153*'2015 tulokset prosentteina'!P74</f>
        <v>32.056939685367837</v>
      </c>
      <c r="Q73" s="171">
        <f>'2015 tulokset prosentteina'!Q74*P73</f>
        <v>6.7658952383449584</v>
      </c>
      <c r="R73" s="171">
        <f>'2015 tulokset prosentteina'!R74*P73</f>
        <v>4.2988447420990994</v>
      </c>
      <c r="S73" s="171">
        <f>177*'2015 tulokset prosentteina'!S74</f>
        <v>33.203945319296828</v>
      </c>
      <c r="T73" s="171">
        <f>'2015 tulokset prosentteina'!T74*S73</f>
        <v>9.5346938302857751</v>
      </c>
      <c r="U73" s="171">
        <f>'2015 tulokset prosentteina'!U74*S73</f>
        <v>3.2260762563837981</v>
      </c>
      <c r="V73" s="172">
        <v>0.23719908897609665</v>
      </c>
      <c r="W73" s="18" t="s">
        <v>264</v>
      </c>
    </row>
    <row r="74" spans="1:23" ht="13.2" thickTop="1" thickBot="1" x14ac:dyDescent="0.3">
      <c r="A74" s="87" t="s">
        <v>281</v>
      </c>
      <c r="B74" s="88"/>
      <c r="C74" s="89"/>
      <c r="D74" s="173">
        <f>'2015 tulokset prosentteina'!D75*177</f>
        <v>177</v>
      </c>
      <c r="E74" s="173"/>
      <c r="F74" s="173"/>
      <c r="G74" s="173">
        <f>'2015 tulokset prosentteina'!G75*208</f>
        <v>208</v>
      </c>
      <c r="H74" s="173"/>
      <c r="I74" s="173"/>
      <c r="J74" s="173">
        <f>'2015 tulokset prosentteina'!J75*197</f>
        <v>197</v>
      </c>
      <c r="K74" s="173"/>
      <c r="L74" s="173"/>
      <c r="M74" s="173">
        <f>170*'2015 tulokset prosentteina'!M75</f>
        <v>170.00000000000003</v>
      </c>
      <c r="N74" s="173"/>
      <c r="O74" s="173"/>
      <c r="P74" s="173">
        <f>153*'2015 tulokset prosentteina'!P75</f>
        <v>153</v>
      </c>
      <c r="Q74" s="173"/>
      <c r="R74" s="173"/>
      <c r="S74" s="173">
        <f>177*'2015 tulokset prosentteina'!S75</f>
        <v>176.99999999999997</v>
      </c>
      <c r="T74" s="174"/>
      <c r="U74" s="174"/>
      <c r="V74" s="174"/>
      <c r="W74" s="25"/>
    </row>
    <row r="75" spans="1:23" ht="12.6" thickBot="1" x14ac:dyDescent="0.3">
      <c r="A75" s="87" t="s">
        <v>282</v>
      </c>
      <c r="B75" s="88"/>
      <c r="C75" s="89"/>
      <c r="D75" s="171">
        <f>D74*'2015 tulokset prosentteina'!D76</f>
        <v>25.431369321922315</v>
      </c>
      <c r="E75" s="171"/>
      <c r="F75" s="171"/>
      <c r="G75" s="171">
        <f>G74*'2015 tulokset prosentteina'!G76</f>
        <v>32.288669934708579</v>
      </c>
      <c r="H75" s="171"/>
      <c r="I75" s="171"/>
      <c r="J75" s="171">
        <f>J74*'2015 tulokset prosentteina'!J76</f>
        <v>26.561561968734409</v>
      </c>
      <c r="K75" s="171"/>
      <c r="L75" s="171"/>
      <c r="M75" s="171">
        <f>M74*'2015 tulokset prosentteina'!M76</f>
        <v>18.668072786653305</v>
      </c>
      <c r="N75" s="171"/>
      <c r="O75" s="171"/>
      <c r="P75" s="171">
        <f>P74*'2015 tulokset prosentteina'!P76</f>
        <v>18.989846325207555</v>
      </c>
      <c r="Q75" s="171"/>
      <c r="R75" s="171"/>
      <c r="S75" s="171">
        <f>S74*'2015 tulokset prosentteina'!S76</f>
        <v>23.390295236674184</v>
      </c>
      <c r="T75" s="175"/>
      <c r="U75" s="175"/>
      <c r="V75" s="175"/>
      <c r="W75" s="91"/>
    </row>
  </sheetData>
  <mergeCells count="8">
    <mergeCell ref="W2:X3"/>
    <mergeCell ref="D2:F2"/>
    <mergeCell ref="G2:I2"/>
    <mergeCell ref="J2:L2"/>
    <mergeCell ref="M2:O2"/>
    <mergeCell ref="P2:R2"/>
    <mergeCell ref="S2:U2"/>
    <mergeCell ref="V2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D50C-C83E-490A-B78A-EB38CFEEBB09}">
  <dimension ref="A1:V78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8" sqref="F18"/>
    </sheetView>
  </sheetViews>
  <sheetFormatPr defaultColWidth="9.109375" defaultRowHeight="12" x14ac:dyDescent="0.25"/>
  <cols>
    <col min="1" max="2" width="2.44140625" style="5" customWidth="1"/>
    <col min="3" max="3" width="41.109375" style="5" bestFit="1" customWidth="1"/>
    <col min="4" max="22" width="10.6640625" style="5" customWidth="1"/>
    <col min="23" max="16384" width="9.109375" style="5"/>
  </cols>
  <sheetData>
    <row r="1" spans="1:22" x14ac:dyDescent="0.25">
      <c r="D1" s="227" t="s">
        <v>224</v>
      </c>
      <c r="E1" s="228"/>
      <c r="F1" s="229"/>
      <c r="G1" s="227" t="s">
        <v>1</v>
      </c>
      <c r="H1" s="228"/>
      <c r="I1" s="229"/>
      <c r="J1" s="227" t="s">
        <v>2</v>
      </c>
      <c r="K1" s="228"/>
      <c r="L1" s="229"/>
      <c r="M1" s="227" t="s">
        <v>3</v>
      </c>
      <c r="N1" s="228"/>
      <c r="O1" s="229"/>
      <c r="P1" s="104" t="s">
        <v>4</v>
      </c>
      <c r="Q1" s="105"/>
      <c r="R1" s="106"/>
      <c r="S1" s="227" t="s">
        <v>5</v>
      </c>
      <c r="T1" s="228"/>
      <c r="U1" s="240"/>
    </row>
    <row r="2" spans="1:22" ht="36" x14ac:dyDescent="0.25">
      <c r="D2" s="110" t="s">
        <v>225</v>
      </c>
      <c r="E2" s="111" t="s">
        <v>226</v>
      </c>
      <c r="F2" s="112" t="s">
        <v>227</v>
      </c>
      <c r="G2" s="110" t="s">
        <v>225</v>
      </c>
      <c r="H2" s="111" t="s">
        <v>226</v>
      </c>
      <c r="I2" s="112" t="s">
        <v>227</v>
      </c>
      <c r="J2" s="110" t="s">
        <v>225</v>
      </c>
      <c r="K2" s="111" t="s">
        <v>226</v>
      </c>
      <c r="L2" s="112" t="s">
        <v>227</v>
      </c>
      <c r="M2" s="110" t="s">
        <v>225</v>
      </c>
      <c r="N2" s="111" t="s">
        <v>226</v>
      </c>
      <c r="O2" s="112" t="s">
        <v>227</v>
      </c>
      <c r="P2" s="110" t="s">
        <v>225</v>
      </c>
      <c r="Q2" s="111" t="s">
        <v>226</v>
      </c>
      <c r="R2" s="112" t="s">
        <v>227</v>
      </c>
      <c r="S2" s="110" t="s">
        <v>225</v>
      </c>
      <c r="T2" s="111" t="s">
        <v>226</v>
      </c>
      <c r="U2" s="176" t="s">
        <v>227</v>
      </c>
      <c r="V2" s="177" t="s">
        <v>240</v>
      </c>
    </row>
    <row r="3" spans="1:22" x14ac:dyDescent="0.25">
      <c r="A3" s="13" t="s">
        <v>8</v>
      </c>
      <c r="B3" s="14"/>
      <c r="C3" s="14"/>
      <c r="D3" s="178"/>
      <c r="E3" s="179"/>
      <c r="F3" s="180"/>
      <c r="G3" s="178"/>
      <c r="H3" s="179"/>
      <c r="I3" s="180"/>
      <c r="J3" s="178"/>
      <c r="K3" s="179"/>
      <c r="L3" s="180"/>
      <c r="M3" s="178"/>
      <c r="N3" s="179"/>
      <c r="O3" s="180"/>
      <c r="P3" s="178"/>
      <c r="Q3" s="179"/>
      <c r="R3" s="180"/>
      <c r="S3" s="178"/>
      <c r="T3" s="179"/>
      <c r="U3" s="181"/>
      <c r="V3" s="2"/>
    </row>
    <row r="4" spans="1:22" x14ac:dyDescent="0.25">
      <c r="A4" s="19"/>
      <c r="B4" s="20" t="s">
        <v>228</v>
      </c>
      <c r="C4" s="21"/>
      <c r="D4" s="178"/>
      <c r="E4" s="179"/>
      <c r="F4" s="180"/>
      <c r="G4" s="178"/>
      <c r="H4" s="179"/>
      <c r="I4" s="180"/>
      <c r="J4" s="178"/>
      <c r="K4" s="179"/>
      <c r="L4" s="180"/>
      <c r="M4" s="178"/>
      <c r="N4" s="179"/>
      <c r="O4" s="180"/>
      <c r="P4" s="178"/>
      <c r="Q4" s="179"/>
      <c r="R4" s="180"/>
      <c r="S4" s="178"/>
      <c r="T4" s="179"/>
      <c r="U4" s="181"/>
      <c r="V4" s="2"/>
    </row>
    <row r="5" spans="1:22" x14ac:dyDescent="0.25">
      <c r="A5" s="19"/>
      <c r="B5" s="80"/>
      <c r="C5" s="124" t="s">
        <v>12</v>
      </c>
      <c r="D5" s="182">
        <v>12.7</v>
      </c>
      <c r="E5" s="183">
        <v>27.4</v>
      </c>
      <c r="F5" s="184">
        <v>28.7</v>
      </c>
      <c r="G5" s="182">
        <v>15.3</v>
      </c>
      <c r="H5" s="183">
        <v>19.8</v>
      </c>
      <c r="I5" s="184">
        <v>20.7</v>
      </c>
      <c r="J5" s="182">
        <v>12.6</v>
      </c>
      <c r="K5" s="183">
        <v>19.600000000000001</v>
      </c>
      <c r="L5" s="184">
        <v>20.5</v>
      </c>
      <c r="M5" s="182">
        <v>14.9</v>
      </c>
      <c r="N5" s="183">
        <v>11.1</v>
      </c>
      <c r="O5" s="184">
        <v>11.6</v>
      </c>
      <c r="P5" s="182">
        <v>14.3</v>
      </c>
      <c r="Q5" s="183">
        <v>15.4</v>
      </c>
      <c r="R5" s="184">
        <v>8.9</v>
      </c>
      <c r="S5" s="182">
        <v>14</v>
      </c>
      <c r="T5" s="183">
        <v>20.2</v>
      </c>
      <c r="U5" s="185">
        <v>6.7</v>
      </c>
      <c r="V5" s="2"/>
    </row>
    <row r="6" spans="1:22" x14ac:dyDescent="0.25">
      <c r="A6" s="19"/>
      <c r="B6" s="80"/>
      <c r="C6" s="129" t="s">
        <v>15</v>
      </c>
      <c r="D6" s="186">
        <v>20.5</v>
      </c>
      <c r="E6" s="187">
        <v>12.8</v>
      </c>
      <c r="F6" s="184">
        <v>13.4</v>
      </c>
      <c r="G6" s="182">
        <v>14.5</v>
      </c>
      <c r="H6" s="183">
        <v>16.3</v>
      </c>
      <c r="I6" s="184">
        <v>17.100000000000001</v>
      </c>
      <c r="J6" s="182">
        <v>15.6</v>
      </c>
      <c r="K6" s="183">
        <v>13.1</v>
      </c>
      <c r="L6" s="184">
        <v>13.8</v>
      </c>
      <c r="M6" s="182">
        <v>13.3</v>
      </c>
      <c r="N6" s="183">
        <v>21.4</v>
      </c>
      <c r="O6" s="184">
        <v>22.4</v>
      </c>
      <c r="P6" s="182">
        <v>17.600000000000001</v>
      </c>
      <c r="Q6" s="183">
        <v>17.2</v>
      </c>
      <c r="R6" s="184">
        <v>9.9</v>
      </c>
      <c r="S6" s="182">
        <v>16.899999999999999</v>
      </c>
      <c r="T6" s="183">
        <v>20.100000000000001</v>
      </c>
      <c r="U6" s="185">
        <v>6.6</v>
      </c>
      <c r="V6" s="2"/>
    </row>
    <row r="7" spans="1:22" x14ac:dyDescent="0.25">
      <c r="A7" s="19"/>
      <c r="B7" s="20" t="s">
        <v>229</v>
      </c>
      <c r="C7" s="21"/>
      <c r="D7" s="178"/>
      <c r="E7" s="179"/>
      <c r="F7" s="184"/>
      <c r="G7" s="182"/>
      <c r="H7" s="183"/>
      <c r="I7" s="184"/>
      <c r="J7" s="182"/>
      <c r="K7" s="183"/>
      <c r="L7" s="184"/>
      <c r="M7" s="182"/>
      <c r="N7" s="183"/>
      <c r="O7" s="184"/>
      <c r="P7" s="182"/>
      <c r="Q7" s="183"/>
      <c r="R7" s="184"/>
      <c r="S7" s="182"/>
      <c r="T7" s="183"/>
      <c r="U7" s="185"/>
      <c r="V7" s="2"/>
    </row>
    <row r="8" spans="1:22" x14ac:dyDescent="0.25">
      <c r="A8" s="19"/>
      <c r="B8" s="26"/>
      <c r="C8" s="27" t="s">
        <v>20</v>
      </c>
      <c r="D8" s="186">
        <v>0.5</v>
      </c>
      <c r="E8" s="187">
        <v>154.5</v>
      </c>
      <c r="F8" s="184">
        <v>162.1</v>
      </c>
      <c r="G8" s="182">
        <v>1.6</v>
      </c>
      <c r="H8" s="183">
        <v>54</v>
      </c>
      <c r="I8" s="184">
        <v>56.6</v>
      </c>
      <c r="J8" s="182">
        <v>1.5</v>
      </c>
      <c r="K8" s="183">
        <v>64.599999999999994</v>
      </c>
      <c r="L8" s="184">
        <v>67.8</v>
      </c>
      <c r="M8" s="182">
        <v>0.9</v>
      </c>
      <c r="N8" s="183" t="s">
        <v>230</v>
      </c>
      <c r="O8" s="184">
        <v>80.3</v>
      </c>
      <c r="P8" s="182">
        <v>0.3</v>
      </c>
      <c r="Q8" s="183">
        <v>198.1</v>
      </c>
      <c r="R8" s="184">
        <v>114.4</v>
      </c>
      <c r="S8" s="182">
        <v>0.7</v>
      </c>
      <c r="T8" s="183">
        <v>114</v>
      </c>
      <c r="U8" s="185">
        <v>37.5</v>
      </c>
      <c r="V8" s="2"/>
    </row>
    <row r="9" spans="1:22" x14ac:dyDescent="0.25">
      <c r="A9" s="19"/>
      <c r="B9" s="26"/>
      <c r="C9" s="27" t="s">
        <v>24</v>
      </c>
      <c r="D9" s="186">
        <v>0.1</v>
      </c>
      <c r="E9" s="187">
        <v>172.9</v>
      </c>
      <c r="F9" s="184">
        <v>181.5</v>
      </c>
      <c r="G9" s="182">
        <v>2.4</v>
      </c>
      <c r="H9" s="183">
        <v>126.4</v>
      </c>
      <c r="I9" s="184">
        <v>132.6</v>
      </c>
      <c r="J9" s="182">
        <v>1.3</v>
      </c>
      <c r="K9" s="183">
        <v>122.2</v>
      </c>
      <c r="L9" s="184">
        <v>128.19999999999999</v>
      </c>
      <c r="M9" s="182">
        <v>1</v>
      </c>
      <c r="N9" s="183">
        <v>180.4</v>
      </c>
      <c r="O9" s="184">
        <v>189.3</v>
      </c>
      <c r="P9" s="182">
        <v>0.4</v>
      </c>
      <c r="Q9" s="183">
        <v>180.6</v>
      </c>
      <c r="R9" s="184">
        <v>104.3</v>
      </c>
      <c r="S9" s="182">
        <v>0.8</v>
      </c>
      <c r="T9" s="183">
        <v>200.8</v>
      </c>
      <c r="U9" s="185">
        <v>66</v>
      </c>
      <c r="V9" s="2"/>
    </row>
    <row r="10" spans="1:22" x14ac:dyDescent="0.25">
      <c r="A10" s="19"/>
      <c r="B10" s="26"/>
      <c r="C10" s="27" t="s">
        <v>27</v>
      </c>
      <c r="D10" s="186">
        <v>10.8</v>
      </c>
      <c r="E10" s="187">
        <v>78.8</v>
      </c>
      <c r="F10" s="184">
        <v>82.7</v>
      </c>
      <c r="G10" s="182">
        <v>2.4</v>
      </c>
      <c r="H10" s="183">
        <v>31.8</v>
      </c>
      <c r="I10" s="184">
        <v>33.4</v>
      </c>
      <c r="J10" s="182">
        <v>8.8000000000000007</v>
      </c>
      <c r="K10" s="183">
        <v>39.299999999999997</v>
      </c>
      <c r="L10" s="184">
        <v>41.3</v>
      </c>
      <c r="M10" s="182">
        <v>6.7</v>
      </c>
      <c r="N10" s="183">
        <v>102.6</v>
      </c>
      <c r="O10" s="184">
        <v>107.7</v>
      </c>
      <c r="P10" s="182">
        <v>2.2000000000000002</v>
      </c>
      <c r="Q10" s="183">
        <v>123</v>
      </c>
      <c r="R10" s="184">
        <v>71</v>
      </c>
      <c r="S10" s="182">
        <v>6.1</v>
      </c>
      <c r="T10" s="183">
        <v>93.2</v>
      </c>
      <c r="U10" s="185">
        <v>30.6</v>
      </c>
      <c r="V10" s="2"/>
    </row>
    <row r="11" spans="1:22" ht="12.6" thickBot="1" x14ac:dyDescent="0.3">
      <c r="A11" s="28"/>
      <c r="B11" s="58" t="s">
        <v>31</v>
      </c>
      <c r="C11" s="59"/>
      <c r="D11" s="188">
        <v>0.5</v>
      </c>
      <c r="E11" s="189">
        <v>132.6</v>
      </c>
      <c r="F11" s="190">
        <v>139.1</v>
      </c>
      <c r="G11" s="191">
        <v>0.4</v>
      </c>
      <c r="H11" s="192">
        <v>148.4</v>
      </c>
      <c r="I11" s="190">
        <v>155.80000000000001</v>
      </c>
      <c r="J11" s="191">
        <v>1.2</v>
      </c>
      <c r="K11" s="192">
        <v>1.3089369422888499</v>
      </c>
      <c r="L11" s="190">
        <v>1.3740000000000001</v>
      </c>
      <c r="M11" s="191">
        <v>0.6</v>
      </c>
      <c r="N11" s="192">
        <v>200</v>
      </c>
      <c r="O11" s="190">
        <v>209.9</v>
      </c>
      <c r="P11" s="191">
        <v>0.7</v>
      </c>
      <c r="Q11" s="192">
        <v>211.8</v>
      </c>
      <c r="R11" s="190">
        <v>122.3</v>
      </c>
      <c r="S11" s="191">
        <v>0.7</v>
      </c>
      <c r="T11" s="192">
        <v>184.2</v>
      </c>
      <c r="U11" s="193">
        <v>60.6</v>
      </c>
      <c r="V11" s="2"/>
    </row>
    <row r="12" spans="1:22" ht="12.6" thickTop="1" x14ac:dyDescent="0.25">
      <c r="A12" s="154" t="s">
        <v>35</v>
      </c>
      <c r="B12" s="152"/>
      <c r="C12" s="141"/>
      <c r="D12" s="194">
        <v>45.2</v>
      </c>
      <c r="E12" s="195">
        <v>15.4</v>
      </c>
      <c r="F12" s="196">
        <v>16.100000000000001</v>
      </c>
      <c r="G12" s="197">
        <v>46.6</v>
      </c>
      <c r="H12" s="198">
        <v>15.2</v>
      </c>
      <c r="I12" s="196">
        <v>16</v>
      </c>
      <c r="J12" s="197">
        <v>40.9</v>
      </c>
      <c r="K12" s="198">
        <v>11.4</v>
      </c>
      <c r="L12" s="196">
        <v>11.9</v>
      </c>
      <c r="M12" s="197">
        <v>37.5</v>
      </c>
      <c r="N12" s="198">
        <v>12.5</v>
      </c>
      <c r="O12" s="196">
        <v>15.5</v>
      </c>
      <c r="P12" s="197">
        <v>35.4</v>
      </c>
      <c r="Q12" s="198">
        <v>10.8</v>
      </c>
      <c r="R12" s="196">
        <v>6.3</v>
      </c>
      <c r="S12" s="197">
        <v>39.200000000000003</v>
      </c>
      <c r="T12" s="198">
        <v>14.3</v>
      </c>
      <c r="U12" s="199">
        <v>4.8</v>
      </c>
      <c r="V12" s="3" t="s">
        <v>241</v>
      </c>
    </row>
    <row r="13" spans="1:22" x14ac:dyDescent="0.25">
      <c r="A13" s="147" t="s">
        <v>38</v>
      </c>
      <c r="B13" s="148"/>
      <c r="C13" s="148"/>
      <c r="D13" s="178"/>
      <c r="E13" s="179"/>
      <c r="F13" s="184"/>
      <c r="G13" s="182"/>
      <c r="H13" s="183"/>
      <c r="I13" s="184"/>
      <c r="J13" s="182"/>
      <c r="K13" s="183"/>
      <c r="L13" s="184"/>
      <c r="M13" s="182"/>
      <c r="N13" s="183"/>
      <c r="O13" s="184"/>
      <c r="P13" s="182"/>
      <c r="Q13" s="183"/>
      <c r="R13" s="184"/>
      <c r="S13" s="182"/>
      <c r="T13" s="183"/>
      <c r="U13" s="185"/>
      <c r="V13" s="2"/>
    </row>
    <row r="14" spans="1:22" x14ac:dyDescent="0.25">
      <c r="A14" s="19"/>
      <c r="B14" s="36" t="s">
        <v>40</v>
      </c>
      <c r="C14" s="37"/>
      <c r="D14" s="186">
        <v>1.4</v>
      </c>
      <c r="E14" s="187">
        <v>17.7</v>
      </c>
      <c r="F14" s="184">
        <v>18.5</v>
      </c>
      <c r="G14" s="182">
        <v>1.4</v>
      </c>
      <c r="H14" s="183">
        <v>32.1</v>
      </c>
      <c r="I14" s="184">
        <v>33.700000000000003</v>
      </c>
      <c r="J14" s="182">
        <v>1.5</v>
      </c>
      <c r="K14" s="183">
        <v>12.2</v>
      </c>
      <c r="L14" s="184">
        <v>12.8</v>
      </c>
      <c r="M14" s="182">
        <v>1.8</v>
      </c>
      <c r="N14" s="183">
        <v>19</v>
      </c>
      <c r="O14" s="184">
        <v>20</v>
      </c>
      <c r="P14" s="182">
        <v>1.4</v>
      </c>
      <c r="Q14" s="183">
        <v>17</v>
      </c>
      <c r="R14" s="184">
        <v>9.8000000000000007</v>
      </c>
      <c r="S14" s="182">
        <v>1.5</v>
      </c>
      <c r="T14" s="183">
        <v>22.6</v>
      </c>
      <c r="U14" s="185">
        <v>7.4</v>
      </c>
      <c r="V14" s="2"/>
    </row>
    <row r="15" spans="1:22" x14ac:dyDescent="0.25">
      <c r="A15" s="19"/>
      <c r="B15" s="38" t="s">
        <v>44</v>
      </c>
      <c r="C15" s="39"/>
      <c r="D15" s="186">
        <v>5</v>
      </c>
      <c r="E15" s="187">
        <v>20.6</v>
      </c>
      <c r="F15" s="184">
        <v>21.7</v>
      </c>
      <c r="G15" s="182">
        <v>4.9000000000000004</v>
      </c>
      <c r="H15" s="183">
        <v>6.4</v>
      </c>
      <c r="I15" s="184">
        <v>6.7</v>
      </c>
      <c r="J15" s="182">
        <v>4.9000000000000004</v>
      </c>
      <c r="K15" s="183">
        <v>11.1</v>
      </c>
      <c r="L15" s="184">
        <v>11.7</v>
      </c>
      <c r="M15" s="182">
        <v>4.8</v>
      </c>
      <c r="N15" s="183">
        <v>11.6</v>
      </c>
      <c r="O15" s="184">
        <v>12.2</v>
      </c>
      <c r="P15" s="182">
        <v>4.5</v>
      </c>
      <c r="Q15" s="183">
        <v>19.7</v>
      </c>
      <c r="R15" s="184">
        <v>11.4</v>
      </c>
      <c r="S15" s="182">
        <v>4.7</v>
      </c>
      <c r="T15" s="183">
        <v>16.600000000000001</v>
      </c>
      <c r="U15" s="185">
        <v>5.5</v>
      </c>
      <c r="V15" s="2"/>
    </row>
    <row r="16" spans="1:22" x14ac:dyDescent="0.25">
      <c r="A16" s="19"/>
      <c r="B16" s="223" t="s">
        <v>48</v>
      </c>
      <c r="C16" s="224"/>
      <c r="D16" s="178"/>
      <c r="E16" s="179"/>
      <c r="F16" s="184"/>
      <c r="G16" s="182"/>
      <c r="H16" s="183"/>
      <c r="I16" s="184"/>
      <c r="J16" s="182"/>
      <c r="K16" s="183"/>
      <c r="L16" s="184"/>
      <c r="M16" s="182"/>
      <c r="N16" s="183"/>
      <c r="O16" s="184"/>
      <c r="P16" s="182"/>
      <c r="Q16" s="183"/>
      <c r="R16" s="184"/>
      <c r="S16" s="182"/>
      <c r="T16" s="183"/>
      <c r="U16" s="185"/>
      <c r="V16" s="2"/>
    </row>
    <row r="17" spans="1:22" x14ac:dyDescent="0.25">
      <c r="A17" s="19"/>
      <c r="B17" s="40"/>
      <c r="C17" s="100" t="s">
        <v>49</v>
      </c>
      <c r="D17" s="186">
        <v>2</v>
      </c>
      <c r="E17" s="187">
        <v>77.2</v>
      </c>
      <c r="F17" s="184">
        <v>81</v>
      </c>
      <c r="G17" s="182">
        <v>5.8</v>
      </c>
      <c r="H17" s="183">
        <v>55.2</v>
      </c>
      <c r="I17" s="184">
        <v>57.9</v>
      </c>
      <c r="J17" s="182">
        <v>3.3</v>
      </c>
      <c r="K17" s="183">
        <v>42.2</v>
      </c>
      <c r="L17" s="184">
        <v>44.3</v>
      </c>
      <c r="M17" s="182">
        <v>3.7</v>
      </c>
      <c r="N17" s="183">
        <v>35.5</v>
      </c>
      <c r="O17" s="184">
        <v>37.200000000000003</v>
      </c>
      <c r="P17" s="182">
        <v>5.0999999999999996</v>
      </c>
      <c r="Q17" s="183">
        <v>43.1</v>
      </c>
      <c r="R17" s="184">
        <v>24.9</v>
      </c>
      <c r="S17" s="182">
        <v>4.4000000000000004</v>
      </c>
      <c r="T17" s="183">
        <v>58.6</v>
      </c>
      <c r="U17" s="185">
        <v>0.19266290633314301</v>
      </c>
      <c r="V17" s="2"/>
    </row>
    <row r="18" spans="1:22" ht="12.6" thickBot="1" x14ac:dyDescent="0.3">
      <c r="A18" s="28"/>
      <c r="B18" s="68"/>
      <c r="C18" s="69" t="s">
        <v>53</v>
      </c>
      <c r="D18" s="188">
        <v>0.9</v>
      </c>
      <c r="E18" s="189">
        <v>29.9</v>
      </c>
      <c r="F18" s="190">
        <v>31.4</v>
      </c>
      <c r="G18" s="191">
        <v>0.6</v>
      </c>
      <c r="H18" s="192">
        <v>15.8</v>
      </c>
      <c r="I18" s="190">
        <v>72.2</v>
      </c>
      <c r="J18" s="191">
        <v>1</v>
      </c>
      <c r="K18" s="192">
        <v>35.299999999999997</v>
      </c>
      <c r="L18" s="190">
        <v>58.7</v>
      </c>
      <c r="M18" s="191">
        <v>0.8</v>
      </c>
      <c r="N18" s="192">
        <v>17.7</v>
      </c>
      <c r="O18" s="190">
        <v>89.7</v>
      </c>
      <c r="P18" s="191">
        <v>0.7</v>
      </c>
      <c r="Q18" s="192">
        <v>26.2</v>
      </c>
      <c r="R18" s="190">
        <v>57.5</v>
      </c>
      <c r="S18" s="191">
        <v>0.8</v>
      </c>
      <c r="T18" s="192">
        <v>239.1</v>
      </c>
      <c r="U18" s="193">
        <v>10.6</v>
      </c>
      <c r="V18" s="2"/>
    </row>
    <row r="19" spans="1:22" ht="12.6" thickTop="1" x14ac:dyDescent="0.25">
      <c r="A19" s="154" t="s">
        <v>57</v>
      </c>
      <c r="B19" s="152"/>
      <c r="C19" s="141"/>
      <c r="D19" s="194">
        <v>9.3000000000000007</v>
      </c>
      <c r="E19" s="195">
        <v>16.3</v>
      </c>
      <c r="F19" s="196">
        <v>17.100000000000001</v>
      </c>
      <c r="G19" s="197">
        <v>12.6</v>
      </c>
      <c r="H19" s="198">
        <v>27.1</v>
      </c>
      <c r="I19" s="196">
        <v>28.1</v>
      </c>
      <c r="J19" s="197">
        <v>10.7</v>
      </c>
      <c r="K19" s="198">
        <v>13.8</v>
      </c>
      <c r="L19" s="196">
        <v>14.4</v>
      </c>
      <c r="M19" s="197">
        <v>11.1</v>
      </c>
      <c r="N19" s="198">
        <v>17.3</v>
      </c>
      <c r="O19" s="196">
        <v>21.5</v>
      </c>
      <c r="P19" s="197">
        <v>11.7</v>
      </c>
      <c r="Q19" s="198">
        <v>15</v>
      </c>
      <c r="R19" s="196">
        <v>8.6999999999999993</v>
      </c>
      <c r="S19" s="197">
        <v>11.3</v>
      </c>
      <c r="T19" s="198">
        <v>21.9</v>
      </c>
      <c r="U19" s="199">
        <v>7.1</v>
      </c>
      <c r="V19" s="3" t="s">
        <v>242</v>
      </c>
    </row>
    <row r="20" spans="1:22" x14ac:dyDescent="0.25">
      <c r="A20" s="48" t="s">
        <v>61</v>
      </c>
      <c r="B20" s="49"/>
      <c r="C20" s="49"/>
      <c r="D20" s="178"/>
      <c r="E20" s="179"/>
      <c r="F20" s="184"/>
      <c r="G20" s="182"/>
      <c r="H20" s="183"/>
      <c r="I20" s="184"/>
      <c r="J20" s="182"/>
      <c r="K20" s="183"/>
      <c r="L20" s="184"/>
      <c r="M20" s="182"/>
      <c r="N20" s="183"/>
      <c r="O20" s="184"/>
      <c r="P20" s="182"/>
      <c r="Q20" s="183"/>
      <c r="R20" s="184"/>
      <c r="S20" s="182"/>
      <c r="T20" s="183"/>
      <c r="U20" s="185"/>
      <c r="V20" s="2"/>
    </row>
    <row r="21" spans="1:22" x14ac:dyDescent="0.25">
      <c r="A21" s="19"/>
      <c r="B21" s="50" t="s">
        <v>62</v>
      </c>
      <c r="C21" s="51"/>
      <c r="D21" s="178"/>
      <c r="E21" s="179"/>
      <c r="F21" s="184"/>
      <c r="G21" s="182"/>
      <c r="H21" s="183"/>
      <c r="I21" s="184"/>
      <c r="J21" s="182"/>
      <c r="K21" s="183"/>
      <c r="L21" s="184"/>
      <c r="M21" s="182"/>
      <c r="N21" s="183"/>
      <c r="O21" s="184"/>
      <c r="P21" s="182"/>
      <c r="Q21" s="183"/>
      <c r="R21" s="184"/>
      <c r="S21" s="182"/>
      <c r="T21" s="183"/>
      <c r="U21" s="185"/>
      <c r="V21" s="2"/>
    </row>
    <row r="22" spans="1:22" x14ac:dyDescent="0.25">
      <c r="A22" s="19"/>
      <c r="B22" s="52"/>
      <c r="C22" s="53" t="s">
        <v>63</v>
      </c>
      <c r="D22" s="186">
        <v>0.8</v>
      </c>
      <c r="E22" s="187">
        <v>29.8</v>
      </c>
      <c r="F22" s="184">
        <v>31.2</v>
      </c>
      <c r="G22" s="182">
        <v>0.4</v>
      </c>
      <c r="H22" s="183">
        <v>43</v>
      </c>
      <c r="I22" s="184">
        <v>45.2</v>
      </c>
      <c r="J22" s="182">
        <v>0.6</v>
      </c>
      <c r="K22" s="183">
        <v>30</v>
      </c>
      <c r="L22" s="184">
        <v>31.5</v>
      </c>
      <c r="M22" s="182">
        <v>0.5</v>
      </c>
      <c r="N22" s="183">
        <v>16.899999999999999</v>
      </c>
      <c r="O22" s="184">
        <v>17.7</v>
      </c>
      <c r="P22" s="182">
        <v>0.7</v>
      </c>
      <c r="Q22" s="183">
        <v>45</v>
      </c>
      <c r="R22" s="184">
        <v>26</v>
      </c>
      <c r="S22" s="182">
        <v>0.6</v>
      </c>
      <c r="T22" s="183">
        <v>41.7</v>
      </c>
      <c r="U22" s="185">
        <v>13.7</v>
      </c>
      <c r="V22" s="2"/>
    </row>
    <row r="23" spans="1:22" x14ac:dyDescent="0.25">
      <c r="A23" s="19"/>
      <c r="B23" s="54"/>
      <c r="C23" s="55" t="s">
        <v>67</v>
      </c>
      <c r="D23" s="186">
        <v>5.2</v>
      </c>
      <c r="E23" s="187">
        <v>12.1</v>
      </c>
      <c r="F23" s="184">
        <v>12.7</v>
      </c>
      <c r="G23" s="182">
        <v>5.0999999999999996</v>
      </c>
      <c r="H23" s="183">
        <v>16.600000000000001</v>
      </c>
      <c r="I23" s="184">
        <v>17.399999999999999</v>
      </c>
      <c r="J23" s="182">
        <v>5.2</v>
      </c>
      <c r="K23" s="183">
        <v>21</v>
      </c>
      <c r="L23" s="184">
        <v>22</v>
      </c>
      <c r="M23" s="182">
        <v>5</v>
      </c>
      <c r="N23" s="183">
        <v>12.8</v>
      </c>
      <c r="O23" s="184">
        <v>13.5</v>
      </c>
      <c r="P23" s="182">
        <v>1.7</v>
      </c>
      <c r="Q23" s="183">
        <v>31</v>
      </c>
      <c r="R23" s="184">
        <v>17.899999999999999</v>
      </c>
      <c r="S23" s="182">
        <v>4.9000000000000004</v>
      </c>
      <c r="T23" s="183">
        <v>22.9</v>
      </c>
      <c r="U23" s="185">
        <v>7.5</v>
      </c>
      <c r="V23" s="2"/>
    </row>
    <row r="24" spans="1:22" x14ac:dyDescent="0.25">
      <c r="A24" s="19"/>
      <c r="B24" s="56" t="s">
        <v>71</v>
      </c>
      <c r="C24" s="57"/>
      <c r="D24" s="186">
        <v>1.3</v>
      </c>
      <c r="E24" s="187">
        <v>140.6</v>
      </c>
      <c r="F24" s="184">
        <v>147.5</v>
      </c>
      <c r="G24" s="182">
        <v>0.8</v>
      </c>
      <c r="H24" s="183">
        <v>55.4</v>
      </c>
      <c r="I24" s="184">
        <v>58.1</v>
      </c>
      <c r="J24" s="182">
        <v>2.4</v>
      </c>
      <c r="K24" s="183">
        <v>36.799999999999997</v>
      </c>
      <c r="L24" s="184">
        <v>38.700000000000003</v>
      </c>
      <c r="M24" s="182">
        <v>0.5</v>
      </c>
      <c r="N24" s="183">
        <v>65.5</v>
      </c>
      <c r="O24" s="184">
        <v>68.8</v>
      </c>
      <c r="P24" s="182">
        <v>0.7</v>
      </c>
      <c r="Q24" s="183">
        <v>65.8</v>
      </c>
      <c r="R24" s="184">
        <v>38</v>
      </c>
      <c r="S24" s="182">
        <v>1</v>
      </c>
      <c r="T24" s="183">
        <v>99.8</v>
      </c>
      <c r="U24" s="185">
        <v>32.799999999999997</v>
      </c>
      <c r="V24" s="2"/>
    </row>
    <row r="25" spans="1:22" ht="12.6" thickBot="1" x14ac:dyDescent="0.3">
      <c r="A25" s="28"/>
      <c r="B25" s="58" t="s">
        <v>74</v>
      </c>
      <c r="C25" s="59"/>
      <c r="D25" s="188">
        <v>0.5</v>
      </c>
      <c r="E25" s="189">
        <v>61.1</v>
      </c>
      <c r="F25" s="190">
        <v>64.099999999999994</v>
      </c>
      <c r="G25" s="191">
        <v>0.9</v>
      </c>
      <c r="H25" s="192">
        <v>150.4</v>
      </c>
      <c r="I25" s="190">
        <v>167.9</v>
      </c>
      <c r="J25" s="191">
        <v>0.3</v>
      </c>
      <c r="K25" s="192">
        <v>95.1</v>
      </c>
      <c r="L25" s="190">
        <v>99.8</v>
      </c>
      <c r="M25" s="191">
        <v>1</v>
      </c>
      <c r="N25" s="192">
        <v>77.8</v>
      </c>
      <c r="O25" s="190">
        <v>81.599999999999994</v>
      </c>
      <c r="P25" s="191">
        <v>0.3</v>
      </c>
      <c r="Q25" s="192">
        <v>112.2</v>
      </c>
      <c r="R25" s="190">
        <v>64.8</v>
      </c>
      <c r="S25" s="191">
        <v>0.4</v>
      </c>
      <c r="T25" s="192">
        <v>142.4</v>
      </c>
      <c r="U25" s="193">
        <v>46.8</v>
      </c>
      <c r="V25" s="2"/>
    </row>
    <row r="26" spans="1:22" ht="12.6" thickTop="1" x14ac:dyDescent="0.25">
      <c r="A26" s="154" t="s">
        <v>78</v>
      </c>
      <c r="B26" s="200"/>
      <c r="C26" s="141"/>
      <c r="D26" s="194">
        <v>7.8</v>
      </c>
      <c r="E26" s="195">
        <v>26.4</v>
      </c>
      <c r="F26" s="196">
        <v>27.7</v>
      </c>
      <c r="G26" s="197">
        <v>7.2</v>
      </c>
      <c r="H26" s="198">
        <v>22</v>
      </c>
      <c r="I26" s="196">
        <v>23</v>
      </c>
      <c r="J26" s="197">
        <v>8.5</v>
      </c>
      <c r="K26" s="198">
        <v>22.2</v>
      </c>
      <c r="L26" s="196">
        <v>23.3</v>
      </c>
      <c r="M26" s="197">
        <v>7</v>
      </c>
      <c r="N26" s="198">
        <v>14.1</v>
      </c>
      <c r="O26" s="196">
        <v>17.5</v>
      </c>
      <c r="P26" s="197">
        <v>6.4</v>
      </c>
      <c r="Q26" s="198">
        <v>25.4</v>
      </c>
      <c r="R26" s="196">
        <v>14.7</v>
      </c>
      <c r="S26" s="197">
        <v>7</v>
      </c>
      <c r="T26" s="198">
        <v>25.6</v>
      </c>
      <c r="U26" s="199">
        <v>8.5</v>
      </c>
      <c r="V26" s="3" t="s">
        <v>243</v>
      </c>
    </row>
    <row r="27" spans="1:22" x14ac:dyDescent="0.25">
      <c r="A27" s="61" t="s">
        <v>81</v>
      </c>
      <c r="B27" s="49"/>
      <c r="C27" s="49"/>
      <c r="D27" s="178"/>
      <c r="E27" s="179"/>
      <c r="F27" s="184"/>
      <c r="G27" s="182"/>
      <c r="H27" s="183"/>
      <c r="I27" s="184"/>
      <c r="J27" s="182"/>
      <c r="K27" s="183"/>
      <c r="L27" s="184"/>
      <c r="M27" s="182"/>
      <c r="N27" s="183"/>
      <c r="O27" s="184"/>
      <c r="P27" s="182"/>
      <c r="Q27" s="183"/>
      <c r="R27" s="184"/>
      <c r="S27" s="182"/>
      <c r="T27" s="183"/>
      <c r="U27" s="185"/>
      <c r="V27" s="2"/>
    </row>
    <row r="28" spans="1:22" x14ac:dyDescent="0.25">
      <c r="A28" s="19"/>
      <c r="B28" s="62" t="s">
        <v>82</v>
      </c>
      <c r="C28" s="63"/>
      <c r="D28" s="182">
        <v>0</v>
      </c>
      <c r="E28" s="183">
        <v>75.5</v>
      </c>
      <c r="F28" s="184">
        <v>79.2</v>
      </c>
      <c r="G28" s="182">
        <v>2.7204556722842656E-4</v>
      </c>
      <c r="H28" s="183">
        <v>49.3</v>
      </c>
      <c r="I28" s="184">
        <v>51.8</v>
      </c>
      <c r="J28" s="182">
        <v>3.4750687099237249E-4</v>
      </c>
      <c r="K28" s="183">
        <v>112.5</v>
      </c>
      <c r="L28" s="184">
        <v>118.1</v>
      </c>
      <c r="M28" s="182">
        <v>2.1833609271346147E-4</v>
      </c>
      <c r="N28" s="183">
        <v>85.2</v>
      </c>
      <c r="O28" s="184">
        <v>89.4</v>
      </c>
      <c r="P28" s="182">
        <v>1.7707242547896197E-4</v>
      </c>
      <c r="Q28" s="183">
        <v>86</v>
      </c>
      <c r="R28" s="184">
        <v>49.7</v>
      </c>
      <c r="S28" s="182">
        <v>2.3606892397361553E-4</v>
      </c>
      <c r="T28" s="183">
        <v>94.1</v>
      </c>
      <c r="U28" s="185">
        <v>30.9</v>
      </c>
      <c r="V28" s="2"/>
    </row>
    <row r="29" spans="1:22" x14ac:dyDescent="0.25">
      <c r="A29" s="19"/>
      <c r="B29" s="64" t="s">
        <v>86</v>
      </c>
      <c r="C29" s="65"/>
      <c r="D29" s="182">
        <v>1.5961340165812846E-4</v>
      </c>
      <c r="E29" s="183">
        <v>223.6</v>
      </c>
      <c r="F29" s="184">
        <v>234.7</v>
      </c>
      <c r="G29" s="182">
        <v>0</v>
      </c>
      <c r="H29" s="183"/>
      <c r="I29" s="184"/>
      <c r="J29" s="182">
        <v>0</v>
      </c>
      <c r="K29" s="183"/>
      <c r="L29" s="184"/>
      <c r="M29" s="182">
        <v>0</v>
      </c>
      <c r="N29" s="183"/>
      <c r="O29" s="184"/>
      <c r="P29" s="182">
        <v>0</v>
      </c>
      <c r="Q29" s="183"/>
      <c r="R29" s="184"/>
      <c r="S29" s="182">
        <v>2.1325411639174736E-5</v>
      </c>
      <c r="T29" s="183">
        <v>600</v>
      </c>
      <c r="U29" s="185">
        <v>197.2</v>
      </c>
      <c r="V29" s="2"/>
    </row>
    <row r="30" spans="1:22" x14ac:dyDescent="0.25">
      <c r="A30" s="19"/>
      <c r="B30" s="56" t="s">
        <v>90</v>
      </c>
      <c r="C30" s="57"/>
      <c r="D30" s="182"/>
      <c r="E30" s="183"/>
      <c r="F30" s="184"/>
      <c r="G30" s="182"/>
      <c r="H30" s="183"/>
      <c r="I30" s="184"/>
      <c r="J30" s="182"/>
      <c r="K30" s="183"/>
      <c r="L30" s="184"/>
      <c r="M30" s="182"/>
      <c r="N30" s="183"/>
      <c r="O30" s="184"/>
      <c r="P30" s="182"/>
      <c r="Q30" s="183"/>
      <c r="R30" s="184"/>
      <c r="S30" s="182"/>
      <c r="T30" s="183"/>
      <c r="U30" s="185"/>
      <c r="V30" s="2"/>
    </row>
    <row r="31" spans="1:22" x14ac:dyDescent="0.25">
      <c r="A31" s="19"/>
      <c r="B31" s="66"/>
      <c r="C31" s="67" t="s">
        <v>92</v>
      </c>
      <c r="D31" s="182">
        <v>0.7</v>
      </c>
      <c r="E31" s="183">
        <v>113</v>
      </c>
      <c r="F31" s="184">
        <v>118.5</v>
      </c>
      <c r="G31" s="182">
        <v>0.7</v>
      </c>
      <c r="H31" s="183">
        <v>42.5</v>
      </c>
      <c r="I31" s="184">
        <v>44.6</v>
      </c>
      <c r="J31" s="182">
        <v>1.6</v>
      </c>
      <c r="K31" s="183">
        <v>80.599999999999994</v>
      </c>
      <c r="L31" s="184">
        <v>84.5</v>
      </c>
      <c r="M31" s="182">
        <v>1.4</v>
      </c>
      <c r="N31" s="183">
        <v>57.2</v>
      </c>
      <c r="O31" s="184">
        <v>60</v>
      </c>
      <c r="P31" s="182">
        <v>1.2</v>
      </c>
      <c r="Q31" s="183">
        <v>117.3</v>
      </c>
      <c r="R31" s="184">
        <v>67.7</v>
      </c>
      <c r="S31" s="182">
        <v>1.1000000000000001</v>
      </c>
      <c r="T31" s="183">
        <v>102.6</v>
      </c>
      <c r="U31" s="185">
        <v>33.700000000000003</v>
      </c>
      <c r="V31" s="2"/>
    </row>
    <row r="32" spans="1:22" ht="12.6" thickBot="1" x14ac:dyDescent="0.3">
      <c r="A32" s="28"/>
      <c r="B32" s="68"/>
      <c r="C32" s="69" t="s">
        <v>96</v>
      </c>
      <c r="D32" s="191">
        <v>0.4</v>
      </c>
      <c r="E32" s="192">
        <v>59.1</v>
      </c>
      <c r="F32" s="190">
        <v>62.1</v>
      </c>
      <c r="G32" s="191">
        <v>0.2</v>
      </c>
      <c r="H32" s="192">
        <v>68.8</v>
      </c>
      <c r="I32" s="190">
        <v>72.2</v>
      </c>
      <c r="J32" s="191">
        <v>1</v>
      </c>
      <c r="K32" s="192">
        <v>56</v>
      </c>
      <c r="L32" s="190">
        <v>58.7</v>
      </c>
      <c r="M32" s="191">
        <v>2</v>
      </c>
      <c r="N32" s="192">
        <v>72.3</v>
      </c>
      <c r="O32" s="190">
        <v>75.8</v>
      </c>
      <c r="P32" s="191">
        <v>0.4</v>
      </c>
      <c r="Q32" s="192">
        <v>99.5</v>
      </c>
      <c r="R32" s="190">
        <v>57.5</v>
      </c>
      <c r="S32" s="191">
        <v>0.6</v>
      </c>
      <c r="T32" s="192">
        <v>131.9</v>
      </c>
      <c r="U32" s="193">
        <v>43.4</v>
      </c>
      <c r="V32" s="2"/>
    </row>
    <row r="33" spans="1:22" ht="12.6" thickTop="1" x14ac:dyDescent="0.25">
      <c r="A33" s="154" t="s">
        <v>100</v>
      </c>
      <c r="B33" s="152"/>
      <c r="C33" s="141"/>
      <c r="D33" s="197">
        <v>1.2</v>
      </c>
      <c r="E33" s="198">
        <v>74.5</v>
      </c>
      <c r="F33" s="196">
        <v>78.2</v>
      </c>
      <c r="G33" s="197">
        <v>0.9</v>
      </c>
      <c r="H33" s="198">
        <v>40.200000000000003</v>
      </c>
      <c r="I33" s="196">
        <v>42.2</v>
      </c>
      <c r="J33" s="197">
        <v>2.6</v>
      </c>
      <c r="K33" s="198">
        <v>56.2</v>
      </c>
      <c r="L33" s="196">
        <v>58.9</v>
      </c>
      <c r="M33" s="197">
        <v>3.4</v>
      </c>
      <c r="N33" s="198">
        <v>44.6</v>
      </c>
      <c r="O33" s="196">
        <v>55.4</v>
      </c>
      <c r="P33" s="197">
        <v>1.6</v>
      </c>
      <c r="Q33" s="198">
        <v>81.8</v>
      </c>
      <c r="R33" s="196">
        <v>47.3</v>
      </c>
      <c r="S33" s="197">
        <v>1.7</v>
      </c>
      <c r="T33" s="198">
        <v>80.5</v>
      </c>
      <c r="U33" s="199">
        <v>26.9</v>
      </c>
      <c r="V33" s="3" t="s">
        <v>244</v>
      </c>
    </row>
    <row r="34" spans="1:22" x14ac:dyDescent="0.25">
      <c r="A34" s="70" t="s">
        <v>103</v>
      </c>
      <c r="B34" s="71"/>
      <c r="C34" s="71"/>
      <c r="D34" s="182"/>
      <c r="E34" s="183"/>
      <c r="F34" s="184"/>
      <c r="G34" s="182"/>
      <c r="H34" s="183"/>
      <c r="I34" s="184"/>
      <c r="J34" s="182"/>
      <c r="K34" s="183"/>
      <c r="L34" s="184"/>
      <c r="M34" s="182"/>
      <c r="N34" s="183"/>
      <c r="O34" s="184"/>
      <c r="P34" s="182"/>
      <c r="Q34" s="183"/>
      <c r="R34" s="184"/>
      <c r="S34" s="182"/>
      <c r="T34" s="183"/>
      <c r="U34" s="185"/>
      <c r="V34" s="2"/>
    </row>
    <row r="35" spans="1:22" x14ac:dyDescent="0.25">
      <c r="A35" s="19"/>
      <c r="B35" s="50" t="s">
        <v>231</v>
      </c>
      <c r="C35" s="51"/>
      <c r="D35" s="182">
        <v>11.6</v>
      </c>
      <c r="E35" s="183"/>
      <c r="F35" s="184"/>
      <c r="G35" s="182">
        <v>10.4</v>
      </c>
      <c r="H35" s="183"/>
      <c r="I35" s="184"/>
      <c r="J35" s="182">
        <v>11.7</v>
      </c>
      <c r="K35" s="183"/>
      <c r="L35" s="184"/>
      <c r="M35" s="182">
        <v>12.7</v>
      </c>
      <c r="N35" s="183"/>
      <c r="O35" s="184"/>
      <c r="P35" s="182">
        <v>10.9</v>
      </c>
      <c r="Q35" s="183"/>
      <c r="R35" s="184"/>
      <c r="S35" s="182">
        <v>11.2</v>
      </c>
      <c r="T35" s="183"/>
      <c r="U35" s="185"/>
      <c r="V35" s="2"/>
    </row>
    <row r="36" spans="1:22" x14ac:dyDescent="0.25">
      <c r="A36" s="19"/>
      <c r="B36" s="72"/>
      <c r="C36" s="73" t="s">
        <v>106</v>
      </c>
      <c r="D36" s="182">
        <v>6.2</v>
      </c>
      <c r="E36" s="183">
        <v>31.4</v>
      </c>
      <c r="F36" s="184">
        <v>33</v>
      </c>
      <c r="G36" s="182">
        <v>5.4</v>
      </c>
      <c r="H36" s="183">
        <v>22.3</v>
      </c>
      <c r="I36" s="184">
        <v>23.4</v>
      </c>
      <c r="J36" s="182">
        <v>6.4</v>
      </c>
      <c r="K36" s="183">
        <v>15</v>
      </c>
      <c r="L36" s="184">
        <v>91</v>
      </c>
      <c r="M36" s="182">
        <v>7.2</v>
      </c>
      <c r="N36" s="183">
        <v>9.8958487701605105E-2</v>
      </c>
      <c r="O36" s="184">
        <v>10.4</v>
      </c>
      <c r="P36" s="182">
        <v>6</v>
      </c>
      <c r="Q36" s="183">
        <v>22.3</v>
      </c>
      <c r="R36" s="184">
        <v>12.9</v>
      </c>
      <c r="S36" s="182">
        <v>6.1</v>
      </c>
      <c r="T36" s="183">
        <v>23.1</v>
      </c>
      <c r="U36" s="185">
        <v>7.6</v>
      </c>
      <c r="V36" s="2"/>
    </row>
    <row r="37" spans="1:22" x14ac:dyDescent="0.25">
      <c r="A37" s="19"/>
      <c r="B37" s="72"/>
      <c r="C37" s="74" t="s">
        <v>110</v>
      </c>
      <c r="D37" s="182">
        <v>5.3</v>
      </c>
      <c r="E37" s="183">
        <v>11.7</v>
      </c>
      <c r="F37" s="184">
        <v>12.3</v>
      </c>
      <c r="G37" s="182">
        <v>5</v>
      </c>
      <c r="H37" s="183">
        <v>28.6</v>
      </c>
      <c r="I37" s="184">
        <v>30</v>
      </c>
      <c r="J37" s="182">
        <v>5.3</v>
      </c>
      <c r="K37" s="183">
        <v>24.6</v>
      </c>
      <c r="L37" s="184">
        <v>25.8</v>
      </c>
      <c r="M37" s="182">
        <v>5.5</v>
      </c>
      <c r="N37" s="183">
        <v>15.9</v>
      </c>
      <c r="O37" s="184">
        <v>16.7</v>
      </c>
      <c r="P37" s="182">
        <v>4.9000000000000004</v>
      </c>
      <c r="Q37" s="183">
        <v>28.5</v>
      </c>
      <c r="R37" s="184">
        <v>16.399999999999999</v>
      </c>
      <c r="S37" s="182">
        <v>5.0999999999999996</v>
      </c>
      <c r="T37" s="183">
        <v>24.6</v>
      </c>
      <c r="U37" s="185">
        <v>8.1</v>
      </c>
      <c r="V37" s="2"/>
    </row>
    <row r="38" spans="1:22" x14ac:dyDescent="0.25">
      <c r="A38" s="19"/>
      <c r="B38" s="56" t="s">
        <v>232</v>
      </c>
      <c r="C38" s="57"/>
      <c r="D38" s="182">
        <v>3.8</v>
      </c>
      <c r="E38" s="183"/>
      <c r="F38" s="184"/>
      <c r="G38" s="182">
        <v>2.7</v>
      </c>
      <c r="H38" s="183"/>
      <c r="I38" s="184"/>
      <c r="J38" s="182">
        <v>4.3</v>
      </c>
      <c r="K38" s="183"/>
      <c r="L38" s="184"/>
      <c r="M38" s="182">
        <v>3.6</v>
      </c>
      <c r="N38" s="183"/>
      <c r="O38" s="184"/>
      <c r="P38" s="182">
        <v>3.6</v>
      </c>
      <c r="Q38" s="183"/>
      <c r="R38" s="184"/>
      <c r="S38" s="182">
        <v>3.6</v>
      </c>
      <c r="T38" s="183"/>
      <c r="U38" s="185"/>
      <c r="V38" s="2"/>
    </row>
    <row r="39" spans="1:22" x14ac:dyDescent="0.25">
      <c r="A39" s="19"/>
      <c r="B39" s="72"/>
      <c r="C39" s="74" t="s">
        <v>116</v>
      </c>
      <c r="D39" s="182">
        <v>2</v>
      </c>
      <c r="E39" s="183">
        <v>85.3</v>
      </c>
      <c r="F39" s="184">
        <v>89.5</v>
      </c>
      <c r="G39" s="182">
        <v>1.5</v>
      </c>
      <c r="H39" s="183">
        <v>73.2</v>
      </c>
      <c r="I39" s="184">
        <v>76.8</v>
      </c>
      <c r="J39" s="182">
        <v>2.8</v>
      </c>
      <c r="K39" s="183">
        <v>114.2</v>
      </c>
      <c r="L39" s="184">
        <v>119.9</v>
      </c>
      <c r="M39" s="182">
        <v>1.7</v>
      </c>
      <c r="N39" s="183">
        <v>24.2</v>
      </c>
      <c r="O39" s="184">
        <v>25.4</v>
      </c>
      <c r="P39" s="182">
        <v>1.9</v>
      </c>
      <c r="Q39" s="183">
        <v>58.9</v>
      </c>
      <c r="R39" s="184">
        <v>34</v>
      </c>
      <c r="S39" s="182">
        <v>2</v>
      </c>
      <c r="T39" s="183">
        <v>88.3</v>
      </c>
      <c r="U39" s="185">
        <v>29</v>
      </c>
      <c r="V39" s="2"/>
    </row>
    <row r="40" spans="1:22" ht="12.6" thickBot="1" x14ac:dyDescent="0.3">
      <c r="A40" s="28"/>
      <c r="B40" s="75"/>
      <c r="C40" s="76" t="s">
        <v>120</v>
      </c>
      <c r="D40" s="201">
        <v>1.8</v>
      </c>
      <c r="E40" s="202">
        <v>26.5</v>
      </c>
      <c r="F40" s="203">
        <v>27.9</v>
      </c>
      <c r="G40" s="201">
        <v>1.2</v>
      </c>
      <c r="H40" s="202">
        <v>29.4</v>
      </c>
      <c r="I40" s="203">
        <v>30.9</v>
      </c>
      <c r="J40" s="201">
        <v>1.5</v>
      </c>
      <c r="K40" s="202">
        <v>15.3</v>
      </c>
      <c r="L40" s="203">
        <v>16</v>
      </c>
      <c r="M40" s="201">
        <v>1.9</v>
      </c>
      <c r="N40" s="202">
        <v>13.7</v>
      </c>
      <c r="O40" s="203">
        <v>14.4</v>
      </c>
      <c r="P40" s="201">
        <v>1.7</v>
      </c>
      <c r="Q40" s="202">
        <v>36.700000000000003</v>
      </c>
      <c r="R40" s="203">
        <v>21.2</v>
      </c>
      <c r="S40" s="201">
        <v>1.6</v>
      </c>
      <c r="T40" s="202">
        <v>32</v>
      </c>
      <c r="U40" s="204">
        <v>10.5</v>
      </c>
      <c r="V40" s="2"/>
    </row>
    <row r="41" spans="1:22" ht="12.6" thickTop="1" x14ac:dyDescent="0.25">
      <c r="A41" s="154" t="s">
        <v>124</v>
      </c>
      <c r="B41" s="152"/>
      <c r="C41" s="141"/>
      <c r="D41" s="197">
        <v>15.4</v>
      </c>
      <c r="E41" s="198">
        <v>6.6</v>
      </c>
      <c r="F41" s="196">
        <v>6.9</v>
      </c>
      <c r="G41" s="197">
        <v>13.1</v>
      </c>
      <c r="H41" s="198">
        <v>16.5</v>
      </c>
      <c r="I41" s="196">
        <v>17.3</v>
      </c>
      <c r="J41" s="197">
        <v>16</v>
      </c>
      <c r="K41" s="198">
        <v>26.2</v>
      </c>
      <c r="L41" s="196">
        <v>27.5</v>
      </c>
      <c r="M41" s="197">
        <v>16.2</v>
      </c>
      <c r="N41" s="198">
        <v>11</v>
      </c>
      <c r="O41" s="196">
        <v>13.7</v>
      </c>
      <c r="P41" s="197">
        <v>14.5</v>
      </c>
      <c r="Q41" s="198">
        <v>17.600000000000001</v>
      </c>
      <c r="R41" s="196">
        <v>10.199999999999999</v>
      </c>
      <c r="S41" s="197">
        <v>14.7</v>
      </c>
      <c r="T41" s="198">
        <v>18.8</v>
      </c>
      <c r="U41" s="199">
        <v>6.3</v>
      </c>
      <c r="V41" s="3" t="s">
        <v>245</v>
      </c>
    </row>
    <row r="42" spans="1:22" x14ac:dyDescent="0.25">
      <c r="A42" s="61" t="s">
        <v>127</v>
      </c>
      <c r="B42" s="49"/>
      <c r="C42" s="49"/>
      <c r="D42" s="178"/>
      <c r="E42" s="179"/>
      <c r="F42" s="184"/>
      <c r="G42" s="182"/>
      <c r="H42" s="183"/>
      <c r="I42" s="184"/>
      <c r="J42" s="182"/>
      <c r="K42" s="183"/>
      <c r="L42" s="184"/>
      <c r="M42" s="182"/>
      <c r="N42" s="183"/>
      <c r="O42" s="184"/>
      <c r="P42" s="182"/>
      <c r="Q42" s="183"/>
      <c r="R42" s="184"/>
      <c r="S42" s="182"/>
      <c r="T42" s="183"/>
      <c r="U42" s="185"/>
      <c r="V42" s="2"/>
    </row>
    <row r="43" spans="1:22" x14ac:dyDescent="0.25">
      <c r="A43" s="19"/>
      <c r="B43" s="64" t="s">
        <v>128</v>
      </c>
      <c r="C43" s="65"/>
      <c r="D43" s="182">
        <v>15.5</v>
      </c>
      <c r="E43" s="183">
        <v>45.8</v>
      </c>
      <c r="F43" s="184">
        <v>48.1</v>
      </c>
      <c r="G43" s="182">
        <v>1.7</v>
      </c>
      <c r="H43" s="183">
        <v>34.299999999999997</v>
      </c>
      <c r="I43" s="184">
        <v>36</v>
      </c>
      <c r="J43" s="182">
        <v>1.7</v>
      </c>
      <c r="K43" s="183">
        <v>42.1</v>
      </c>
      <c r="L43" s="184">
        <v>44.2</v>
      </c>
      <c r="M43" s="182">
        <v>2.4</v>
      </c>
      <c r="N43" s="183">
        <v>19.3</v>
      </c>
      <c r="O43" s="184">
        <v>20.3</v>
      </c>
      <c r="P43" s="182">
        <v>2.8</v>
      </c>
      <c r="Q43" s="183">
        <v>40.1</v>
      </c>
      <c r="R43" s="184">
        <v>23.2</v>
      </c>
      <c r="S43" s="182">
        <v>2.2999999999999998</v>
      </c>
      <c r="T43" s="183">
        <v>45.7</v>
      </c>
      <c r="U43" s="185">
        <v>15</v>
      </c>
      <c r="V43" s="2"/>
    </row>
    <row r="44" spans="1:22" ht="12.6" thickBot="1" x14ac:dyDescent="0.3">
      <c r="A44" s="28"/>
      <c r="B44" s="77" t="s">
        <v>131</v>
      </c>
      <c r="C44" s="78"/>
      <c r="D44" s="201">
        <v>0.3</v>
      </c>
      <c r="E44" s="202">
        <v>77</v>
      </c>
      <c r="F44" s="203">
        <v>80.8</v>
      </c>
      <c r="G44" s="201">
        <v>0.2</v>
      </c>
      <c r="H44" s="202">
        <v>96.5</v>
      </c>
      <c r="I44" s="203">
        <v>101.3</v>
      </c>
      <c r="J44" s="201">
        <v>0.2</v>
      </c>
      <c r="K44" s="202">
        <v>76.099999999999994</v>
      </c>
      <c r="L44" s="203">
        <v>79.8</v>
      </c>
      <c r="M44" s="201">
        <v>0.2</v>
      </c>
      <c r="N44" s="202">
        <v>107.3</v>
      </c>
      <c r="O44" s="203">
        <v>112.6</v>
      </c>
      <c r="P44" s="201">
        <v>0.6</v>
      </c>
      <c r="Q44" s="202">
        <v>117.2</v>
      </c>
      <c r="R44" s="203">
        <v>67.7</v>
      </c>
      <c r="S44" s="201">
        <v>0.4</v>
      </c>
      <c r="T44" s="202">
        <v>129.80000000000001</v>
      </c>
      <c r="U44" s="204">
        <v>42.7</v>
      </c>
      <c r="V44" s="2"/>
    </row>
    <row r="45" spans="1:22" ht="12.6" thickTop="1" x14ac:dyDescent="0.25">
      <c r="A45" s="154" t="s">
        <v>135</v>
      </c>
      <c r="B45" s="152"/>
      <c r="C45" s="141"/>
      <c r="D45" s="205">
        <v>1.9</v>
      </c>
      <c r="E45" s="206">
        <v>36.799999999999997</v>
      </c>
      <c r="F45" s="207">
        <v>38.6</v>
      </c>
      <c r="G45" s="205">
        <v>1.9</v>
      </c>
      <c r="H45" s="206">
        <v>25.7</v>
      </c>
      <c r="I45" s="207">
        <v>26.9</v>
      </c>
      <c r="J45" s="205">
        <v>2</v>
      </c>
      <c r="K45" s="206">
        <v>37.5</v>
      </c>
      <c r="L45" s="207">
        <v>39.4</v>
      </c>
      <c r="M45" s="205">
        <v>2.6</v>
      </c>
      <c r="N45" s="206">
        <v>22.9</v>
      </c>
      <c r="O45" s="207">
        <v>28.4</v>
      </c>
      <c r="P45" s="205">
        <v>3.4</v>
      </c>
      <c r="Q45" s="206">
        <v>29.5</v>
      </c>
      <c r="R45" s="207">
        <v>17</v>
      </c>
      <c r="S45" s="205">
        <v>2.7</v>
      </c>
      <c r="T45" s="206">
        <v>40.299999999999997</v>
      </c>
      <c r="U45" s="208">
        <v>13.4</v>
      </c>
      <c r="V45" s="3" t="s">
        <v>246</v>
      </c>
    </row>
    <row r="46" spans="1:22" x14ac:dyDescent="0.25">
      <c r="A46" s="48" t="s">
        <v>139</v>
      </c>
      <c r="B46" s="49"/>
      <c r="C46" s="49"/>
      <c r="D46" s="182"/>
      <c r="E46" s="183"/>
      <c r="F46" s="184"/>
      <c r="G46" s="182"/>
      <c r="H46" s="183"/>
      <c r="I46" s="184"/>
      <c r="J46" s="182"/>
      <c r="K46" s="183"/>
      <c r="L46" s="184"/>
      <c r="M46" s="182"/>
      <c r="N46" s="183"/>
      <c r="O46" s="184"/>
      <c r="P46" s="182"/>
      <c r="Q46" s="183"/>
      <c r="R46" s="184"/>
      <c r="S46" s="182"/>
      <c r="T46" s="183"/>
      <c r="U46" s="185"/>
      <c r="V46" s="2"/>
    </row>
    <row r="47" spans="1:22" x14ac:dyDescent="0.25">
      <c r="A47" s="19"/>
      <c r="B47" s="64" t="s">
        <v>140</v>
      </c>
      <c r="C47" s="65"/>
      <c r="D47" s="182"/>
      <c r="E47" s="183"/>
      <c r="F47" s="184"/>
      <c r="G47" s="182"/>
      <c r="H47" s="183"/>
      <c r="I47" s="184"/>
      <c r="J47" s="182"/>
      <c r="K47" s="183"/>
      <c r="L47" s="184"/>
      <c r="M47" s="182"/>
      <c r="N47" s="183"/>
      <c r="O47" s="184"/>
      <c r="P47" s="182"/>
      <c r="Q47" s="183"/>
      <c r="R47" s="184"/>
      <c r="S47" s="182"/>
      <c r="T47" s="183"/>
      <c r="U47" s="185"/>
      <c r="V47" s="2"/>
    </row>
    <row r="48" spans="1:22" x14ac:dyDescent="0.25">
      <c r="A48" s="19"/>
      <c r="B48" s="72"/>
      <c r="C48" s="73" t="s">
        <v>141</v>
      </c>
      <c r="D48" s="182">
        <v>0.9</v>
      </c>
      <c r="E48" s="183">
        <v>75.099999999999994</v>
      </c>
      <c r="F48" s="184">
        <v>78.8</v>
      </c>
      <c r="G48" s="182">
        <v>0.4</v>
      </c>
      <c r="H48" s="183">
        <v>36.700000000000003</v>
      </c>
      <c r="I48" s="184">
        <v>38.5</v>
      </c>
      <c r="J48" s="182">
        <v>0.5</v>
      </c>
      <c r="K48" s="183">
        <v>20.9</v>
      </c>
      <c r="L48" s="184">
        <v>21.9</v>
      </c>
      <c r="M48" s="182">
        <v>0.4</v>
      </c>
      <c r="N48" s="183">
        <v>37.799999999999997</v>
      </c>
      <c r="O48" s="184">
        <v>39.700000000000003</v>
      </c>
      <c r="P48" s="182">
        <v>0.5</v>
      </c>
      <c r="Q48" s="183">
        <v>50.6</v>
      </c>
      <c r="R48" s="184">
        <v>29.2</v>
      </c>
      <c r="S48" s="182">
        <v>0.5</v>
      </c>
      <c r="T48" s="183">
        <v>67.099999999999994</v>
      </c>
      <c r="U48" s="185">
        <v>22.1</v>
      </c>
      <c r="V48" s="2"/>
    </row>
    <row r="49" spans="1:22" x14ac:dyDescent="0.25">
      <c r="A49" s="19"/>
      <c r="B49" s="72"/>
      <c r="C49" s="79" t="s">
        <v>144</v>
      </c>
      <c r="D49" s="182">
        <v>1</v>
      </c>
      <c r="E49" s="183">
        <v>38.799999999999997</v>
      </c>
      <c r="F49" s="184">
        <v>40.700000000000003</v>
      </c>
      <c r="G49" s="182">
        <v>0.6</v>
      </c>
      <c r="H49" s="183">
        <v>26.2</v>
      </c>
      <c r="I49" s="184">
        <v>27.5</v>
      </c>
      <c r="J49" s="182">
        <v>1.1000000000000001</v>
      </c>
      <c r="K49" s="183">
        <v>41.1</v>
      </c>
      <c r="L49" s="184">
        <v>43.1</v>
      </c>
      <c r="M49" s="182">
        <v>0.9</v>
      </c>
      <c r="N49" s="183">
        <v>32.4</v>
      </c>
      <c r="O49" s="184">
        <v>34</v>
      </c>
      <c r="P49" s="182">
        <v>0.9</v>
      </c>
      <c r="Q49" s="183">
        <v>23.5</v>
      </c>
      <c r="R49" s="184">
        <v>13.6</v>
      </c>
      <c r="S49" s="182">
        <v>0.9</v>
      </c>
      <c r="T49" s="183">
        <v>36.9</v>
      </c>
      <c r="U49" s="185">
        <v>12.1</v>
      </c>
      <c r="V49" s="2"/>
    </row>
    <row r="50" spans="1:22" ht="12.6" thickBot="1" x14ac:dyDescent="0.3">
      <c r="A50" s="28"/>
      <c r="B50" s="58" t="s">
        <v>148</v>
      </c>
      <c r="C50" s="59"/>
      <c r="D50" s="191">
        <v>0.7</v>
      </c>
      <c r="E50" s="192">
        <v>67.400000000000006</v>
      </c>
      <c r="F50" s="190">
        <v>70.7</v>
      </c>
      <c r="G50" s="191">
        <v>0.7</v>
      </c>
      <c r="H50" s="192">
        <v>77.3</v>
      </c>
      <c r="I50" s="190">
        <v>81.099999999999994</v>
      </c>
      <c r="J50" s="191">
        <v>0.7</v>
      </c>
      <c r="K50" s="192">
        <v>46</v>
      </c>
      <c r="L50" s="190">
        <v>48.3</v>
      </c>
      <c r="M50" s="191">
        <v>0.9</v>
      </c>
      <c r="N50" s="192">
        <v>74.7</v>
      </c>
      <c r="O50" s="190">
        <v>78.400000000000006</v>
      </c>
      <c r="P50" s="191">
        <v>0.9</v>
      </c>
      <c r="Q50" s="192">
        <v>99.1</v>
      </c>
      <c r="R50" s="190">
        <v>57.2</v>
      </c>
      <c r="S50" s="191">
        <v>0.8</v>
      </c>
      <c r="T50" s="192">
        <v>85.5</v>
      </c>
      <c r="U50" s="193">
        <v>28.1</v>
      </c>
      <c r="V50" s="2"/>
    </row>
    <row r="51" spans="1:22" ht="12.6" thickTop="1" x14ac:dyDescent="0.25">
      <c r="A51" s="154" t="s">
        <v>152</v>
      </c>
      <c r="B51" s="152"/>
      <c r="C51" s="141"/>
      <c r="D51" s="197">
        <v>2.5</v>
      </c>
      <c r="E51" s="198">
        <v>52</v>
      </c>
      <c r="F51" s="196">
        <v>4</v>
      </c>
      <c r="G51" s="197">
        <v>1.8</v>
      </c>
      <c r="H51" s="198">
        <v>37.799999999999997</v>
      </c>
      <c r="I51" s="196">
        <v>39.700000000000003</v>
      </c>
      <c r="J51" s="197">
        <v>2.7</v>
      </c>
      <c r="K51" s="198">
        <v>20.5</v>
      </c>
      <c r="L51" s="196">
        <v>21.6</v>
      </c>
      <c r="M51" s="197">
        <v>2.2000000000000002</v>
      </c>
      <c r="N51" s="198">
        <v>39.6</v>
      </c>
      <c r="O51" s="196">
        <v>49.2</v>
      </c>
      <c r="P51" s="197">
        <v>2.2999999999999998</v>
      </c>
      <c r="Q51" s="198">
        <v>44</v>
      </c>
      <c r="R51" s="196">
        <v>25.4</v>
      </c>
      <c r="S51" s="197">
        <v>2.2000000000000002</v>
      </c>
      <c r="T51" s="198">
        <v>42.8</v>
      </c>
      <c r="U51" s="199">
        <v>14.3</v>
      </c>
      <c r="V51" s="3" t="s">
        <v>247</v>
      </c>
    </row>
    <row r="52" spans="1:22" x14ac:dyDescent="0.25">
      <c r="A52" s="48" t="s">
        <v>155</v>
      </c>
      <c r="B52" s="49"/>
      <c r="C52" s="49"/>
      <c r="D52" s="182"/>
      <c r="E52" s="183"/>
      <c r="F52" s="184"/>
      <c r="G52" s="182"/>
      <c r="H52" s="183"/>
      <c r="I52" s="184"/>
      <c r="J52" s="182"/>
      <c r="K52" s="183"/>
      <c r="L52" s="184"/>
      <c r="M52" s="182"/>
      <c r="N52" s="183"/>
      <c r="O52" s="184"/>
      <c r="P52" s="182"/>
      <c r="Q52" s="183"/>
      <c r="R52" s="184"/>
      <c r="S52" s="182"/>
      <c r="T52" s="183"/>
      <c r="U52" s="185"/>
      <c r="V52" s="2"/>
    </row>
    <row r="53" spans="1:22" x14ac:dyDescent="0.25">
      <c r="A53" s="19"/>
      <c r="B53" s="50" t="s">
        <v>156</v>
      </c>
      <c r="C53" s="51"/>
      <c r="D53" s="182">
        <v>0.6</v>
      </c>
      <c r="E53" s="183">
        <v>73.599999999999994</v>
      </c>
      <c r="F53" s="184">
        <v>77.3</v>
      </c>
      <c r="G53" s="182">
        <v>1.2</v>
      </c>
      <c r="H53" s="183">
        <v>71</v>
      </c>
      <c r="I53" s="184">
        <v>74.5</v>
      </c>
      <c r="J53" s="182">
        <v>1</v>
      </c>
      <c r="K53" s="183">
        <v>36.200000000000003</v>
      </c>
      <c r="L53" s="184">
        <v>38</v>
      </c>
      <c r="M53" s="182">
        <v>1.2</v>
      </c>
      <c r="N53" s="183">
        <v>15.3</v>
      </c>
      <c r="O53" s="184">
        <v>16</v>
      </c>
      <c r="P53" s="182">
        <v>1.3</v>
      </c>
      <c r="Q53" s="183">
        <v>63.1</v>
      </c>
      <c r="R53" s="184">
        <v>36.5</v>
      </c>
      <c r="S53" s="182">
        <v>1.1000000000000001</v>
      </c>
      <c r="T53" s="183">
        <v>64.2</v>
      </c>
      <c r="U53" s="185">
        <v>21.1</v>
      </c>
      <c r="V53" s="2"/>
    </row>
    <row r="54" spans="1:22" x14ac:dyDescent="0.25">
      <c r="A54" s="19"/>
      <c r="B54" s="56" t="s">
        <v>233</v>
      </c>
      <c r="C54" s="57"/>
      <c r="D54" s="182"/>
      <c r="E54" s="183"/>
      <c r="F54" s="184"/>
      <c r="G54" s="182"/>
      <c r="H54" s="183"/>
      <c r="I54" s="184"/>
      <c r="J54" s="182"/>
      <c r="K54" s="183"/>
      <c r="L54" s="184"/>
      <c r="M54" s="182"/>
      <c r="N54" s="183"/>
      <c r="O54" s="184"/>
      <c r="P54" s="182"/>
      <c r="Q54" s="183"/>
      <c r="R54" s="184"/>
      <c r="S54" s="182"/>
      <c r="T54" s="183"/>
      <c r="U54" s="185"/>
      <c r="V54" s="2"/>
    </row>
    <row r="55" spans="1:22" x14ac:dyDescent="0.25">
      <c r="A55" s="19"/>
      <c r="B55" s="72"/>
      <c r="C55" s="67" t="s">
        <v>162</v>
      </c>
      <c r="D55" s="182">
        <v>1.4</v>
      </c>
      <c r="E55" s="183">
        <v>72.599999999999994</v>
      </c>
      <c r="F55" s="184">
        <v>76.2</v>
      </c>
      <c r="G55" s="182">
        <v>1.7</v>
      </c>
      <c r="H55" s="183">
        <v>42.9</v>
      </c>
      <c r="I55" s="184">
        <v>45</v>
      </c>
      <c r="J55" s="182">
        <v>2.4</v>
      </c>
      <c r="K55" s="183">
        <v>57</v>
      </c>
      <c r="L55" s="184">
        <v>59.8</v>
      </c>
      <c r="M55" s="182">
        <v>3.7</v>
      </c>
      <c r="N55" s="183">
        <v>49.5</v>
      </c>
      <c r="O55" s="184">
        <v>51.9</v>
      </c>
      <c r="P55" s="182">
        <v>3.4</v>
      </c>
      <c r="Q55" s="183">
        <v>38.6</v>
      </c>
      <c r="R55" s="184">
        <v>22.3</v>
      </c>
      <c r="S55" s="182">
        <v>2.8</v>
      </c>
      <c r="T55" s="183">
        <v>58.7</v>
      </c>
      <c r="U55" s="185">
        <v>19.3</v>
      </c>
      <c r="V55" s="2"/>
    </row>
    <row r="56" spans="1:22" ht="12.6" thickBot="1" x14ac:dyDescent="0.3">
      <c r="A56" s="28"/>
      <c r="B56" s="75"/>
      <c r="C56" s="76" t="s">
        <v>165</v>
      </c>
      <c r="D56" s="191">
        <v>1.5</v>
      </c>
      <c r="E56" s="192">
        <v>44.7</v>
      </c>
      <c r="F56" s="190">
        <v>46.9</v>
      </c>
      <c r="G56" s="191">
        <v>0.9</v>
      </c>
      <c r="H56" s="192">
        <v>31.9</v>
      </c>
      <c r="I56" s="190">
        <v>33.5</v>
      </c>
      <c r="J56" s="191">
        <v>1.3</v>
      </c>
      <c r="K56" s="192">
        <v>22.3</v>
      </c>
      <c r="L56" s="190">
        <v>23.4</v>
      </c>
      <c r="M56" s="191">
        <v>3.2</v>
      </c>
      <c r="N56" s="192">
        <v>76.599999999999994</v>
      </c>
      <c r="O56" s="190">
        <v>80.400000000000006</v>
      </c>
      <c r="P56" s="191">
        <v>2.1</v>
      </c>
      <c r="Q56" s="192">
        <v>56</v>
      </c>
      <c r="R56" s="190">
        <v>32.299999999999997</v>
      </c>
      <c r="S56" s="191">
        <v>1.8</v>
      </c>
      <c r="T56" s="192">
        <v>76.900000000000006</v>
      </c>
      <c r="U56" s="193">
        <v>25.3</v>
      </c>
      <c r="V56" s="2"/>
    </row>
    <row r="57" spans="1:22" ht="12.6" thickTop="1" x14ac:dyDescent="0.25">
      <c r="A57" s="154" t="s">
        <v>169</v>
      </c>
      <c r="B57" s="152"/>
      <c r="C57" s="141"/>
      <c r="D57" s="197">
        <v>3.4</v>
      </c>
      <c r="E57" s="198">
        <v>35.9</v>
      </c>
      <c r="F57" s="196">
        <v>37.6</v>
      </c>
      <c r="G57" s="197">
        <v>3.8</v>
      </c>
      <c r="H57" s="198">
        <v>32.4</v>
      </c>
      <c r="I57" s="196">
        <v>34</v>
      </c>
      <c r="J57" s="197">
        <v>4.7</v>
      </c>
      <c r="K57" s="198">
        <v>37</v>
      </c>
      <c r="L57" s="196">
        <v>38.799999999999997</v>
      </c>
      <c r="M57" s="197">
        <v>8.1</v>
      </c>
      <c r="N57" s="198">
        <v>40.200000000000003</v>
      </c>
      <c r="O57" s="196">
        <v>49.9</v>
      </c>
      <c r="P57" s="197">
        <v>6.9</v>
      </c>
      <c r="Q57" s="198">
        <v>30.5</v>
      </c>
      <c r="R57" s="196">
        <v>17.600000000000001</v>
      </c>
      <c r="S57" s="197">
        <v>5.8</v>
      </c>
      <c r="T57" s="198">
        <v>47.5</v>
      </c>
      <c r="U57" s="199">
        <v>15.8</v>
      </c>
      <c r="V57" s="3" t="s">
        <v>248</v>
      </c>
    </row>
    <row r="58" spans="1:22" x14ac:dyDescent="0.25">
      <c r="A58" s="48" t="s">
        <v>172</v>
      </c>
      <c r="B58" s="49"/>
      <c r="C58" s="49"/>
      <c r="D58" s="178"/>
      <c r="E58" s="179"/>
      <c r="F58" s="184"/>
      <c r="G58" s="182"/>
      <c r="H58" s="183"/>
      <c r="I58" s="184"/>
      <c r="J58" s="182"/>
      <c r="K58" s="183"/>
      <c r="L58" s="184"/>
      <c r="M58" s="182"/>
      <c r="N58" s="183"/>
      <c r="O58" s="184"/>
      <c r="P58" s="182"/>
      <c r="Q58" s="183"/>
      <c r="R58" s="184"/>
      <c r="S58" s="182"/>
      <c r="T58" s="183"/>
      <c r="U58" s="185"/>
      <c r="V58" s="2"/>
    </row>
    <row r="59" spans="1:22" x14ac:dyDescent="0.25">
      <c r="A59" s="19"/>
      <c r="B59" s="64" t="s">
        <v>173</v>
      </c>
      <c r="C59" s="65"/>
      <c r="D59" s="178"/>
      <c r="E59" s="179"/>
      <c r="F59" s="184"/>
      <c r="G59" s="182"/>
      <c r="H59" s="183"/>
      <c r="I59" s="184"/>
      <c r="J59" s="182"/>
      <c r="K59" s="183"/>
      <c r="L59" s="184"/>
      <c r="M59" s="182"/>
      <c r="N59" s="183"/>
      <c r="O59" s="184"/>
      <c r="P59" s="182"/>
      <c r="Q59" s="183"/>
      <c r="R59" s="184"/>
      <c r="S59" s="182"/>
      <c r="T59" s="183"/>
      <c r="U59" s="185"/>
      <c r="V59" s="2"/>
    </row>
    <row r="60" spans="1:22" x14ac:dyDescent="0.25">
      <c r="A60" s="19"/>
      <c r="B60" s="80"/>
      <c r="C60" s="74" t="s">
        <v>175</v>
      </c>
      <c r="D60" s="182">
        <v>0.1</v>
      </c>
      <c r="E60" s="183">
        <v>101.4</v>
      </c>
      <c r="F60" s="184">
        <v>106.4</v>
      </c>
      <c r="G60" s="182">
        <v>0</v>
      </c>
      <c r="H60" s="183">
        <v>147.9</v>
      </c>
      <c r="I60" s="184">
        <v>155.19999999999999</v>
      </c>
      <c r="J60" s="182">
        <v>0.1</v>
      </c>
      <c r="K60" s="183">
        <v>101.4</v>
      </c>
      <c r="L60" s="184">
        <v>106.4</v>
      </c>
      <c r="M60" s="182">
        <v>0.1</v>
      </c>
      <c r="N60" s="183">
        <v>71.8</v>
      </c>
      <c r="O60" s="184">
        <v>75.400000000000006</v>
      </c>
      <c r="P60" s="182">
        <v>0</v>
      </c>
      <c r="Q60" s="183">
        <v>150.1</v>
      </c>
      <c r="R60" s="184">
        <v>86.7</v>
      </c>
      <c r="S60" s="182">
        <v>4.1786760292123197E-4</v>
      </c>
      <c r="T60" s="183">
        <v>126.6</v>
      </c>
      <c r="U60" s="185">
        <v>41.6</v>
      </c>
      <c r="V60" s="2"/>
    </row>
    <row r="61" spans="1:22" x14ac:dyDescent="0.25">
      <c r="A61" s="81"/>
      <c r="B61" s="80"/>
      <c r="C61" s="74" t="s">
        <v>179</v>
      </c>
      <c r="D61" s="182">
        <v>0.4</v>
      </c>
      <c r="E61" s="183">
        <v>58.4</v>
      </c>
      <c r="F61" s="184">
        <v>61.2</v>
      </c>
      <c r="G61" s="182">
        <v>0.5</v>
      </c>
      <c r="H61" s="183">
        <v>147.69999999999999</v>
      </c>
      <c r="I61" s="184">
        <v>155</v>
      </c>
      <c r="J61" s="182">
        <v>0.6</v>
      </c>
      <c r="K61" s="183">
        <v>68.8</v>
      </c>
      <c r="L61" s="184">
        <v>72.2</v>
      </c>
      <c r="M61" s="182">
        <v>0.6</v>
      </c>
      <c r="N61" s="183">
        <v>66</v>
      </c>
      <c r="O61" s="184">
        <v>69.3</v>
      </c>
      <c r="P61" s="182">
        <v>1.3</v>
      </c>
      <c r="Q61" s="183">
        <v>158.69999999999999</v>
      </c>
      <c r="R61" s="184">
        <v>91.6</v>
      </c>
      <c r="S61" s="182">
        <v>0.9</v>
      </c>
      <c r="T61" s="183">
        <v>165.3</v>
      </c>
      <c r="U61" s="185">
        <v>54.3</v>
      </c>
      <c r="V61" s="2"/>
    </row>
    <row r="62" spans="1:22" x14ac:dyDescent="0.25">
      <c r="A62" s="19"/>
      <c r="B62" s="64" t="s">
        <v>183</v>
      </c>
      <c r="C62" s="65"/>
      <c r="D62" s="182">
        <v>2.9120727423526273E-4</v>
      </c>
      <c r="E62" s="183">
        <v>130.5</v>
      </c>
      <c r="F62" s="184">
        <v>137</v>
      </c>
      <c r="G62" s="182">
        <v>1.2413429968879396E-4</v>
      </c>
      <c r="H62" s="183">
        <v>166.1</v>
      </c>
      <c r="I62" s="184">
        <v>174.3</v>
      </c>
      <c r="J62" s="182">
        <v>0.1</v>
      </c>
      <c r="K62" s="183">
        <v>110.3</v>
      </c>
      <c r="L62" s="184">
        <v>115.8</v>
      </c>
      <c r="M62" s="182">
        <v>2.0148464931611375E-4</v>
      </c>
      <c r="N62" s="183">
        <v>158.5</v>
      </c>
      <c r="O62" s="184">
        <v>166.3</v>
      </c>
      <c r="P62" s="182">
        <v>0.1</v>
      </c>
      <c r="Q62" s="183">
        <v>120</v>
      </c>
      <c r="R62" s="184">
        <v>69.3</v>
      </c>
      <c r="S62" s="182">
        <v>0.1</v>
      </c>
      <c r="T62" s="183">
        <v>156.30000000000001</v>
      </c>
      <c r="U62" s="185">
        <v>51.4</v>
      </c>
      <c r="V62" s="2"/>
    </row>
    <row r="63" spans="1:22" ht="12.6" thickBot="1" x14ac:dyDescent="0.3">
      <c r="A63" s="28"/>
      <c r="B63" s="77" t="s">
        <v>185</v>
      </c>
      <c r="C63" s="78"/>
      <c r="D63" s="191">
        <v>0</v>
      </c>
      <c r="E63" s="192"/>
      <c r="F63" s="190"/>
      <c r="G63" s="191">
        <v>0</v>
      </c>
      <c r="H63" s="192"/>
      <c r="I63" s="190"/>
      <c r="J63" s="191">
        <v>0</v>
      </c>
      <c r="K63" s="192"/>
      <c r="L63" s="190"/>
      <c r="M63" s="191">
        <v>0</v>
      </c>
      <c r="N63" s="192"/>
      <c r="O63" s="190"/>
      <c r="P63" s="191">
        <v>0</v>
      </c>
      <c r="Q63" s="192"/>
      <c r="R63" s="190"/>
      <c r="S63" s="191">
        <v>0</v>
      </c>
      <c r="T63" s="192"/>
      <c r="U63" s="193"/>
      <c r="V63" s="2"/>
    </row>
    <row r="64" spans="1:22" ht="12.6" thickTop="1" x14ac:dyDescent="0.25">
      <c r="A64" s="154" t="s">
        <v>186</v>
      </c>
      <c r="B64" s="152"/>
      <c r="C64" s="141"/>
      <c r="D64" s="197">
        <v>0.5</v>
      </c>
      <c r="E64" s="198">
        <v>51.9</v>
      </c>
      <c r="F64" s="196">
        <v>54.5</v>
      </c>
      <c r="G64" s="197">
        <v>0.5</v>
      </c>
      <c r="H64" s="198">
        <v>141.69999999999999</v>
      </c>
      <c r="I64" s="196">
        <v>148.69999999999999</v>
      </c>
      <c r="J64" s="197">
        <v>0.8</v>
      </c>
      <c r="K64" s="198">
        <v>60.7</v>
      </c>
      <c r="L64" s="196">
        <v>63.7</v>
      </c>
      <c r="M64" s="197">
        <v>0.7</v>
      </c>
      <c r="N64" s="198">
        <v>62.6</v>
      </c>
      <c r="O64" s="196">
        <v>77.8</v>
      </c>
      <c r="P64" s="197">
        <v>1.4</v>
      </c>
      <c r="Q64" s="198">
        <v>143</v>
      </c>
      <c r="R64" s="196">
        <v>82.6</v>
      </c>
      <c r="S64" s="197">
        <v>1</v>
      </c>
      <c r="T64" s="198">
        <v>146.69999999999999</v>
      </c>
      <c r="U64" s="199">
        <v>48.9</v>
      </c>
      <c r="V64" s="3" t="s">
        <v>250</v>
      </c>
    </row>
    <row r="65" spans="1:22" x14ac:dyDescent="0.25">
      <c r="A65" s="48" t="s">
        <v>234</v>
      </c>
      <c r="B65" s="49"/>
      <c r="C65" s="49"/>
      <c r="D65" s="182"/>
      <c r="E65" s="183"/>
      <c r="F65" s="184"/>
      <c r="G65" s="182"/>
      <c r="H65" s="183"/>
      <c r="I65" s="184"/>
      <c r="J65" s="182"/>
      <c r="K65" s="183"/>
      <c r="L65" s="184"/>
      <c r="M65" s="182"/>
      <c r="N65" s="183"/>
      <c r="O65" s="184"/>
      <c r="P65" s="182"/>
      <c r="Q65" s="183"/>
      <c r="R65" s="184"/>
      <c r="S65" s="182"/>
      <c r="T65" s="183"/>
      <c r="U65" s="185"/>
      <c r="V65" s="2"/>
    </row>
    <row r="66" spans="1:22" x14ac:dyDescent="0.25">
      <c r="A66" s="19"/>
      <c r="B66" s="64" t="s">
        <v>190</v>
      </c>
      <c r="C66" s="65"/>
      <c r="D66" s="182">
        <v>1.1324727331371329E-4</v>
      </c>
      <c r="E66" s="183">
        <v>58.9</v>
      </c>
      <c r="F66" s="184">
        <v>61.8</v>
      </c>
      <c r="G66" s="182">
        <v>0.1</v>
      </c>
      <c r="H66" s="183">
        <v>123.4</v>
      </c>
      <c r="I66" s="184">
        <v>129.5</v>
      </c>
      <c r="J66" s="182">
        <v>1.5774256513498524E-4</v>
      </c>
      <c r="K66" s="183">
        <v>149.69999999999999</v>
      </c>
      <c r="L66" s="184">
        <v>157.1</v>
      </c>
      <c r="M66" s="182">
        <v>0.2</v>
      </c>
      <c r="N66" s="183">
        <v>109.9</v>
      </c>
      <c r="O66" s="184">
        <v>115.3</v>
      </c>
      <c r="P66" s="182">
        <v>0.1</v>
      </c>
      <c r="Q66" s="183">
        <v>99.4</v>
      </c>
      <c r="R66" s="184">
        <v>57.4</v>
      </c>
      <c r="S66" s="182">
        <v>0.1</v>
      </c>
      <c r="T66" s="183">
        <v>144</v>
      </c>
      <c r="U66" s="185">
        <v>47.3</v>
      </c>
      <c r="V66" s="2"/>
    </row>
    <row r="67" spans="1:22" ht="12.6" thickBot="1" x14ac:dyDescent="0.3">
      <c r="A67" s="28"/>
      <c r="B67" s="77" t="s">
        <v>192</v>
      </c>
      <c r="C67" s="78"/>
      <c r="D67" s="191">
        <v>0.1</v>
      </c>
      <c r="E67" s="192">
        <v>77.099999999999994</v>
      </c>
      <c r="F67" s="190">
        <v>80.900000000000006</v>
      </c>
      <c r="G67" s="191">
        <v>0.2</v>
      </c>
      <c r="H67" s="192">
        <v>101.1</v>
      </c>
      <c r="I67" s="190">
        <v>106.1</v>
      </c>
      <c r="J67" s="191">
        <v>0.2</v>
      </c>
      <c r="K67" s="192">
        <v>121.6</v>
      </c>
      <c r="L67" s="190">
        <v>127.6</v>
      </c>
      <c r="M67" s="191">
        <v>0.1</v>
      </c>
      <c r="N67" s="192">
        <v>97.4</v>
      </c>
      <c r="O67" s="190">
        <v>102.2</v>
      </c>
      <c r="P67" s="191">
        <v>0.2</v>
      </c>
      <c r="Q67" s="192">
        <v>127.4</v>
      </c>
      <c r="R67" s="190">
        <v>73.599999999999994</v>
      </c>
      <c r="S67" s="191">
        <v>0.2</v>
      </c>
      <c r="T67" s="192">
        <v>122.7</v>
      </c>
      <c r="U67" s="193">
        <v>41.3</v>
      </c>
      <c r="V67" s="2"/>
    </row>
    <row r="68" spans="1:22" ht="12.6" thickTop="1" x14ac:dyDescent="0.25">
      <c r="A68" s="154" t="s">
        <v>194</v>
      </c>
      <c r="B68" s="209"/>
      <c r="C68" s="156"/>
      <c r="D68" s="197">
        <v>0.1</v>
      </c>
      <c r="E68" s="198">
        <v>70.5</v>
      </c>
      <c r="F68" s="196">
        <v>74</v>
      </c>
      <c r="G68" s="197">
        <v>0.3</v>
      </c>
      <c r="H68" s="198">
        <v>109.1</v>
      </c>
      <c r="I68" s="196">
        <v>114.5</v>
      </c>
      <c r="J68" s="197">
        <v>0.2</v>
      </c>
      <c r="K68" s="198">
        <v>108.3</v>
      </c>
      <c r="L68" s="196">
        <v>113.7</v>
      </c>
      <c r="M68" s="197">
        <v>0.3</v>
      </c>
      <c r="N68" s="198">
        <v>79.900000000000006</v>
      </c>
      <c r="O68" s="196">
        <v>99.2</v>
      </c>
      <c r="P68" s="197">
        <v>0.3</v>
      </c>
      <c r="Q68" s="198">
        <v>85</v>
      </c>
      <c r="R68" s="196">
        <v>49.1</v>
      </c>
      <c r="S68" s="197">
        <v>0.3</v>
      </c>
      <c r="T68" s="198">
        <v>99.9</v>
      </c>
      <c r="U68" s="199">
        <v>33.299999999999997</v>
      </c>
      <c r="V68" s="3" t="s">
        <v>249</v>
      </c>
    </row>
    <row r="69" spans="1:22" x14ac:dyDescent="0.25">
      <c r="A69" s="48" t="s">
        <v>198</v>
      </c>
      <c r="B69" s="49"/>
      <c r="C69" s="49"/>
      <c r="D69" s="182"/>
      <c r="E69" s="183"/>
      <c r="F69" s="184"/>
      <c r="G69" s="182"/>
      <c r="H69" s="183"/>
      <c r="I69" s="184"/>
      <c r="J69" s="182"/>
      <c r="K69" s="183"/>
      <c r="L69" s="184"/>
      <c r="M69" s="182"/>
      <c r="N69" s="183"/>
      <c r="O69" s="184"/>
      <c r="P69" s="182"/>
      <c r="Q69" s="183"/>
      <c r="R69" s="184"/>
      <c r="S69" s="182"/>
      <c r="T69" s="183"/>
      <c r="U69" s="185"/>
      <c r="V69" s="2"/>
    </row>
    <row r="70" spans="1:22" x14ac:dyDescent="0.25">
      <c r="A70" s="19"/>
      <c r="B70" s="56" t="s">
        <v>199</v>
      </c>
      <c r="C70" s="57"/>
      <c r="D70" s="182">
        <v>0.6</v>
      </c>
      <c r="E70" s="183">
        <v>12.6</v>
      </c>
      <c r="F70" s="184">
        <v>13.3</v>
      </c>
      <c r="G70" s="182">
        <v>0.4</v>
      </c>
      <c r="H70" s="183">
        <v>55.3</v>
      </c>
      <c r="I70" s="184">
        <v>58</v>
      </c>
      <c r="J70" s="182">
        <v>0.6</v>
      </c>
      <c r="K70" s="183">
        <v>15.6</v>
      </c>
      <c r="L70" s="184">
        <v>16.399999999999999</v>
      </c>
      <c r="M70" s="182">
        <v>0.5</v>
      </c>
      <c r="N70" s="183">
        <v>31.3</v>
      </c>
      <c r="O70" s="184">
        <v>32.799999999999997</v>
      </c>
      <c r="P70" s="182">
        <v>0.6</v>
      </c>
      <c r="Q70" s="183">
        <v>31.6</v>
      </c>
      <c r="R70" s="184">
        <v>18.2</v>
      </c>
      <c r="S70" s="182">
        <v>0.6</v>
      </c>
      <c r="T70" s="183">
        <v>32.9</v>
      </c>
      <c r="U70" s="185">
        <v>10.8</v>
      </c>
      <c r="V70" s="2"/>
    </row>
    <row r="71" spans="1:22" x14ac:dyDescent="0.25">
      <c r="A71" s="19"/>
      <c r="B71" s="64" t="s">
        <v>203</v>
      </c>
      <c r="C71" s="65"/>
      <c r="D71" s="182">
        <v>6.5</v>
      </c>
      <c r="E71" s="183">
        <v>26.6</v>
      </c>
      <c r="F71" s="184">
        <v>27.9</v>
      </c>
      <c r="G71" s="182">
        <v>6.2</v>
      </c>
      <c r="H71" s="183">
        <v>54.7</v>
      </c>
      <c r="I71" s="184">
        <v>57.4</v>
      </c>
      <c r="J71" s="182">
        <v>6.1</v>
      </c>
      <c r="K71" s="183">
        <v>64.7</v>
      </c>
      <c r="L71" s="184">
        <v>67.900000000000006</v>
      </c>
      <c r="M71" s="182">
        <v>5.2</v>
      </c>
      <c r="N71" s="183">
        <v>40.200000000000003</v>
      </c>
      <c r="O71" s="184">
        <v>42.2</v>
      </c>
      <c r="P71" s="182">
        <v>6</v>
      </c>
      <c r="Q71" s="183">
        <v>43</v>
      </c>
      <c r="R71" s="184">
        <v>24.8</v>
      </c>
      <c r="S71" s="182">
        <v>6</v>
      </c>
      <c r="T71" s="183">
        <v>47.3</v>
      </c>
      <c r="U71" s="185">
        <v>15.6</v>
      </c>
      <c r="V71" s="2"/>
    </row>
    <row r="72" spans="1:22" x14ac:dyDescent="0.25">
      <c r="A72" s="19"/>
      <c r="B72" s="56" t="s">
        <v>207</v>
      </c>
      <c r="C72" s="57"/>
      <c r="D72" s="182"/>
      <c r="E72" s="183"/>
      <c r="F72" s="184"/>
      <c r="G72" s="182"/>
      <c r="H72" s="183"/>
      <c r="I72" s="184"/>
      <c r="J72" s="182"/>
      <c r="K72" s="183"/>
      <c r="L72" s="184"/>
      <c r="M72" s="182"/>
      <c r="N72" s="183"/>
      <c r="O72" s="184"/>
      <c r="P72" s="182"/>
      <c r="Q72" s="183"/>
      <c r="R72" s="184"/>
      <c r="S72" s="182"/>
      <c r="T72" s="183"/>
      <c r="U72" s="185"/>
      <c r="V72" s="2"/>
    </row>
    <row r="73" spans="1:22" x14ac:dyDescent="0.25">
      <c r="A73" s="19"/>
      <c r="B73" s="72"/>
      <c r="C73" s="73" t="s">
        <v>208</v>
      </c>
      <c r="D73" s="182">
        <v>3</v>
      </c>
      <c r="E73" s="183">
        <v>45.6</v>
      </c>
      <c r="F73" s="184">
        <v>47.8</v>
      </c>
      <c r="G73" s="182">
        <v>2</v>
      </c>
      <c r="H73" s="183">
        <v>48.5</v>
      </c>
      <c r="I73" s="184">
        <v>50.9</v>
      </c>
      <c r="J73" s="182">
        <v>2.5</v>
      </c>
      <c r="K73" s="183">
        <v>17.8</v>
      </c>
      <c r="L73" s="184">
        <v>18.7</v>
      </c>
      <c r="M73" s="182">
        <v>4.0999999999999996</v>
      </c>
      <c r="N73" s="183">
        <v>15.3</v>
      </c>
      <c r="O73" s="184">
        <v>16.100000000000001</v>
      </c>
      <c r="P73" s="182">
        <v>3.2</v>
      </c>
      <c r="Q73" s="183">
        <v>38</v>
      </c>
      <c r="R73" s="184">
        <v>21.9</v>
      </c>
      <c r="S73" s="182">
        <v>3</v>
      </c>
      <c r="T73" s="183">
        <v>40.9</v>
      </c>
      <c r="U73" s="185">
        <v>13.4</v>
      </c>
      <c r="V73" s="2"/>
    </row>
    <row r="74" spans="1:22" x14ac:dyDescent="0.25">
      <c r="A74" s="19"/>
      <c r="B74" s="72"/>
      <c r="C74" s="74" t="s">
        <v>212</v>
      </c>
      <c r="D74" s="182">
        <v>0.8</v>
      </c>
      <c r="E74" s="183">
        <v>125.1</v>
      </c>
      <c r="F74" s="184">
        <v>131.30000000000001</v>
      </c>
      <c r="G74" s="182">
        <v>1.3</v>
      </c>
      <c r="H74" s="183">
        <v>113.5</v>
      </c>
      <c r="I74" s="184">
        <v>119.1</v>
      </c>
      <c r="J74" s="182">
        <v>1.3</v>
      </c>
      <c r="K74" s="183">
        <v>59.1</v>
      </c>
      <c r="L74" s="184">
        <v>62</v>
      </c>
      <c r="M74" s="182">
        <v>0.7</v>
      </c>
      <c r="N74" s="183">
        <v>39.5</v>
      </c>
      <c r="O74" s="184">
        <v>41.4</v>
      </c>
      <c r="P74" s="182">
        <v>1.5</v>
      </c>
      <c r="Q74" s="183">
        <v>131.1</v>
      </c>
      <c r="R74" s="184">
        <v>75.7</v>
      </c>
      <c r="S74" s="182">
        <v>1.3</v>
      </c>
      <c r="T74" s="183">
        <v>121</v>
      </c>
      <c r="U74" s="185">
        <v>39.799999999999997</v>
      </c>
      <c r="V74" s="2"/>
    </row>
    <row r="75" spans="1:22" ht="12.6" thickBot="1" x14ac:dyDescent="0.3">
      <c r="A75" s="28"/>
      <c r="B75" s="75"/>
      <c r="C75" s="76" t="s">
        <v>215</v>
      </c>
      <c r="D75" s="182">
        <v>1.8</v>
      </c>
      <c r="E75" s="183">
        <v>81.400000000000006</v>
      </c>
      <c r="F75" s="184">
        <v>85.5</v>
      </c>
      <c r="G75" s="182">
        <v>1.4</v>
      </c>
      <c r="H75" s="183">
        <v>155.5</v>
      </c>
      <c r="I75" s="184">
        <v>163.1</v>
      </c>
      <c r="J75" s="182">
        <v>0.9</v>
      </c>
      <c r="K75" s="183">
        <v>62.9</v>
      </c>
      <c r="L75" s="184">
        <v>66</v>
      </c>
      <c r="M75" s="182">
        <v>0.5</v>
      </c>
      <c r="N75" s="183">
        <v>101.8</v>
      </c>
      <c r="O75" s="184">
        <v>106.8</v>
      </c>
      <c r="P75" s="182">
        <v>4.9000000000000004</v>
      </c>
      <c r="Q75" s="183">
        <v>102.4</v>
      </c>
      <c r="R75" s="184">
        <v>59.1</v>
      </c>
      <c r="S75" s="182">
        <v>3.1</v>
      </c>
      <c r="T75" s="183">
        <v>146</v>
      </c>
      <c r="U75" s="185">
        <v>52.7</v>
      </c>
      <c r="V75" s="2"/>
    </row>
    <row r="76" spans="1:22" ht="13.2" thickTop="1" thickBot="1" x14ac:dyDescent="0.3">
      <c r="A76" s="157" t="s">
        <v>218</v>
      </c>
      <c r="B76" s="158"/>
      <c r="C76" s="159"/>
      <c r="D76" s="210">
        <v>12.7</v>
      </c>
      <c r="E76" s="211">
        <v>20.7</v>
      </c>
      <c r="F76" s="212">
        <v>21.7</v>
      </c>
      <c r="G76" s="210">
        <v>11.3</v>
      </c>
      <c r="H76" s="211">
        <v>39</v>
      </c>
      <c r="I76" s="212">
        <v>40.9</v>
      </c>
      <c r="J76" s="210">
        <v>11.4</v>
      </c>
      <c r="K76" s="211">
        <v>39.1</v>
      </c>
      <c r="L76" s="212">
        <v>41</v>
      </c>
      <c r="M76" s="210">
        <v>10.9</v>
      </c>
      <c r="N76" s="211">
        <v>17.7</v>
      </c>
      <c r="O76" s="212">
        <v>21.9</v>
      </c>
      <c r="P76" s="210">
        <v>16.2</v>
      </c>
      <c r="Q76" s="211">
        <v>34.299999999999997</v>
      </c>
      <c r="R76" s="212">
        <v>19.8</v>
      </c>
      <c r="S76" s="210">
        <v>13.9</v>
      </c>
      <c r="T76" s="211">
        <v>37</v>
      </c>
      <c r="U76" s="213">
        <v>12.3</v>
      </c>
      <c r="V76" s="3" t="s">
        <v>251</v>
      </c>
    </row>
    <row r="77" spans="1:22" ht="13.2" thickTop="1" thickBot="1" x14ac:dyDescent="0.3">
      <c r="A77" s="160" t="s">
        <v>238</v>
      </c>
      <c r="B77" s="161"/>
      <c r="C77" s="162"/>
      <c r="D77" s="197">
        <v>100</v>
      </c>
      <c r="E77" s="214"/>
      <c r="F77" s="215"/>
      <c r="G77" s="216">
        <v>100</v>
      </c>
      <c r="H77" s="214"/>
      <c r="I77" s="215"/>
      <c r="J77" s="216">
        <v>100</v>
      </c>
      <c r="K77" s="214"/>
      <c r="L77" s="215"/>
      <c r="M77" s="216">
        <v>100</v>
      </c>
      <c r="N77" s="214"/>
      <c r="O77" s="215"/>
      <c r="P77" s="216">
        <v>100</v>
      </c>
      <c r="Q77" s="214"/>
      <c r="R77" s="215"/>
      <c r="S77" s="216">
        <v>100</v>
      </c>
      <c r="T77" s="214"/>
      <c r="U77" s="217"/>
      <c r="V77" s="3" t="s">
        <v>252</v>
      </c>
    </row>
    <row r="78" spans="1:22" x14ac:dyDescent="0.25">
      <c r="A78" s="218" t="s">
        <v>223</v>
      </c>
      <c r="B78" s="218"/>
      <c r="C78" s="218"/>
    </row>
  </sheetData>
  <mergeCells count="6">
    <mergeCell ref="S1:U1"/>
    <mergeCell ref="B16:C16"/>
    <mergeCell ref="D1:F1"/>
    <mergeCell ref="G1:I1"/>
    <mergeCell ref="J1:L1"/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45E53-1E57-4904-8A71-C4B676089282}">
  <dimension ref="A2:X15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A23" sqref="AA23"/>
    </sheetView>
  </sheetViews>
  <sheetFormatPr defaultColWidth="9.109375" defaultRowHeight="12" x14ac:dyDescent="0.25"/>
  <cols>
    <col min="1" max="1" width="2" style="5" customWidth="1"/>
    <col min="2" max="2" width="4.109375" style="5" customWidth="1"/>
    <col min="3" max="3" width="27.109375" style="5" customWidth="1"/>
    <col min="4" max="16384" width="9.109375" style="5"/>
  </cols>
  <sheetData>
    <row r="2" spans="1:24" ht="12.6" thickBot="1" x14ac:dyDescent="0.3">
      <c r="A2" s="7" t="s">
        <v>287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4" ht="15.75" customHeight="1" thickBot="1" x14ac:dyDescent="0.3">
      <c r="A3" s="9"/>
      <c r="B3" s="9"/>
      <c r="C3" s="9"/>
      <c r="D3" s="232" t="s">
        <v>254</v>
      </c>
      <c r="E3" s="233"/>
      <c r="F3" s="234"/>
      <c r="G3" s="232" t="s">
        <v>255</v>
      </c>
      <c r="H3" s="233"/>
      <c r="I3" s="234"/>
      <c r="J3" s="235" t="s">
        <v>256</v>
      </c>
      <c r="K3" s="235"/>
      <c r="L3" s="235"/>
      <c r="M3" s="236" t="s">
        <v>257</v>
      </c>
      <c r="N3" s="235"/>
      <c r="O3" s="237"/>
      <c r="P3" s="235" t="s">
        <v>258</v>
      </c>
      <c r="Q3" s="235"/>
      <c r="R3" s="235"/>
      <c r="S3" s="236" t="s">
        <v>5</v>
      </c>
      <c r="T3" s="235"/>
      <c r="U3" s="237"/>
      <c r="V3" s="238" t="s">
        <v>253</v>
      </c>
      <c r="W3" s="230" t="s">
        <v>259</v>
      </c>
      <c r="X3" s="231"/>
    </row>
    <row r="4" spans="1:24" ht="24.6" thickBot="1" x14ac:dyDescent="0.3">
      <c r="A4" s="9"/>
      <c r="B4" s="9"/>
      <c r="C4" s="9"/>
      <c r="D4" s="10" t="s">
        <v>225</v>
      </c>
      <c r="E4" s="11" t="s">
        <v>226</v>
      </c>
      <c r="F4" s="11" t="s">
        <v>260</v>
      </c>
      <c r="G4" s="12" t="s">
        <v>225</v>
      </c>
      <c r="H4" s="11" t="s">
        <v>261</v>
      </c>
      <c r="I4" s="11" t="s">
        <v>260</v>
      </c>
      <c r="J4" s="12" t="s">
        <v>225</v>
      </c>
      <c r="K4" s="11" t="s">
        <v>261</v>
      </c>
      <c r="L4" s="11" t="s">
        <v>260</v>
      </c>
      <c r="M4" s="12" t="s">
        <v>225</v>
      </c>
      <c r="N4" s="11" t="s">
        <v>262</v>
      </c>
      <c r="O4" s="11" t="s">
        <v>260</v>
      </c>
      <c r="P4" s="12" t="s">
        <v>225</v>
      </c>
      <c r="Q4" s="11" t="s">
        <v>261</v>
      </c>
      <c r="R4" s="11" t="s">
        <v>260</v>
      </c>
      <c r="S4" s="12" t="s">
        <v>225</v>
      </c>
      <c r="T4" s="11" t="s">
        <v>261</v>
      </c>
      <c r="U4" s="11" t="s">
        <v>260</v>
      </c>
      <c r="V4" s="239"/>
      <c r="W4" s="230"/>
      <c r="X4" s="231"/>
    </row>
    <row r="5" spans="1:24" x14ac:dyDescent="0.25">
      <c r="A5" s="13" t="s">
        <v>263</v>
      </c>
      <c r="B5" s="14"/>
      <c r="C5" s="14"/>
      <c r="D5" s="15">
        <v>0.10649161157221373</v>
      </c>
      <c r="E5" s="16">
        <v>0.1685374631684724</v>
      </c>
      <c r="F5" s="16">
        <v>0.17686922050665177</v>
      </c>
      <c r="G5" s="15">
        <v>9.7190746620785765E-2</v>
      </c>
      <c r="H5" s="16">
        <v>0.29162952764046829</v>
      </c>
      <c r="I5" s="16">
        <v>0.3060464199519386</v>
      </c>
      <c r="J5" s="15">
        <v>8.4706962374076239E-2</v>
      </c>
      <c r="K5" s="16">
        <v>0.16436926719870618</v>
      </c>
      <c r="L5" s="16">
        <v>0.17249496710190829</v>
      </c>
      <c r="M5" s="15">
        <v>8.8635270185599357E-2</v>
      </c>
      <c r="N5" s="16">
        <v>1.0522678043428284</v>
      </c>
      <c r="O5" s="16">
        <v>1.1042873365924588</v>
      </c>
      <c r="P5" s="15">
        <v>5.6829514403617394E-2</v>
      </c>
      <c r="Q5" s="16">
        <v>0.30075657142112538</v>
      </c>
      <c r="R5" s="16">
        <v>0.1910916087464756</v>
      </c>
      <c r="S5" s="15">
        <v>7.6734953885618948E-2</v>
      </c>
      <c r="T5" s="16">
        <v>0.55065736545152399</v>
      </c>
      <c r="U5" s="16">
        <v>0.18631564722543098</v>
      </c>
      <c r="V5" s="17">
        <v>0.22774928828017155</v>
      </c>
      <c r="W5" s="18" t="s">
        <v>264</v>
      </c>
    </row>
    <row r="6" spans="1:24" x14ac:dyDescent="0.25">
      <c r="A6" s="19"/>
      <c r="B6" s="20" t="s">
        <v>228</v>
      </c>
      <c r="C6" s="21"/>
      <c r="D6" s="22">
        <v>0.22338123881396729</v>
      </c>
      <c r="E6" s="23">
        <v>0.17840447822996969</v>
      </c>
      <c r="F6" s="23">
        <v>0.18722401777157752</v>
      </c>
      <c r="G6" s="22">
        <v>0.18815377418769194</v>
      </c>
      <c r="H6" s="23">
        <v>0.16302306017400192</v>
      </c>
      <c r="I6" s="23">
        <v>0.17108220947150532</v>
      </c>
      <c r="J6" s="22">
        <v>0.22980357881917116</v>
      </c>
      <c r="K6" s="23">
        <v>0.15461577561639886</v>
      </c>
      <c r="L6" s="23">
        <v>0.1622593054220095</v>
      </c>
      <c r="M6" s="22">
        <v>0.15525416766190461</v>
      </c>
      <c r="N6" s="23">
        <v>0.46103290263678298</v>
      </c>
      <c r="O6" s="23">
        <v>0.48382435919173555</v>
      </c>
      <c r="P6" s="22">
        <v>0.18918271060631642</v>
      </c>
      <c r="Q6" s="23">
        <v>0.33269573387682472</v>
      </c>
      <c r="R6" s="23">
        <v>0.21138478440955577</v>
      </c>
      <c r="S6" s="22">
        <v>0.19557515575330012</v>
      </c>
      <c r="T6" s="23">
        <v>0.30067063320810616</v>
      </c>
      <c r="U6" s="23">
        <v>0.1017323060446379</v>
      </c>
      <c r="V6" s="24">
        <v>0.14417819104686994</v>
      </c>
      <c r="W6" s="18" t="s">
        <v>264</v>
      </c>
    </row>
    <row r="7" spans="1:24" x14ac:dyDescent="0.25">
      <c r="A7" s="19"/>
      <c r="B7" s="20" t="s">
        <v>229</v>
      </c>
      <c r="C7" s="21"/>
      <c r="D7" s="22">
        <v>7.5519500705032859E-4</v>
      </c>
      <c r="E7" s="23">
        <v>2.2360679774997898</v>
      </c>
      <c r="F7" s="23">
        <v>2.3466094288184123</v>
      </c>
      <c r="G7" s="22">
        <v>2.7211619365707473E-3</v>
      </c>
      <c r="H7" s="23">
        <v>2.2360679774997894</v>
      </c>
      <c r="I7" s="23">
        <v>2.3466094288184114</v>
      </c>
      <c r="J7" s="22">
        <v>0</v>
      </c>
      <c r="K7" s="23">
        <v>0</v>
      </c>
      <c r="L7" s="23">
        <v>0</v>
      </c>
      <c r="M7" s="22">
        <v>5.3424810095178653E-3</v>
      </c>
      <c r="N7" s="23">
        <v>2.2360679774997898</v>
      </c>
      <c r="O7" s="23">
        <v>2.3466094288184123</v>
      </c>
      <c r="P7" s="22">
        <v>1.990795523313325E-2</v>
      </c>
      <c r="Q7" s="23">
        <v>3.1622776601683791</v>
      </c>
      <c r="R7" s="23">
        <v>2.0092153681938494</v>
      </c>
      <c r="S7" s="22">
        <v>1.0662533201781543E-2</v>
      </c>
      <c r="T7" s="23">
        <v>4.7673861251986205</v>
      </c>
      <c r="U7" s="23">
        <v>1.6130513949660676</v>
      </c>
      <c r="V7" s="24">
        <v>8.6953223596525075E-2</v>
      </c>
      <c r="W7" s="25" t="s">
        <v>265</v>
      </c>
    </row>
    <row r="8" spans="1:24" x14ac:dyDescent="0.25">
      <c r="A8" s="19"/>
      <c r="B8" s="26"/>
      <c r="C8" s="27" t="s">
        <v>20</v>
      </c>
      <c r="D8" s="22">
        <v>4.338265695553613E-3</v>
      </c>
      <c r="E8" s="23">
        <v>1.2860241704730113</v>
      </c>
      <c r="F8" s="23">
        <v>1.3495995982620472</v>
      </c>
      <c r="G8" s="22">
        <v>1.1990514982904857E-2</v>
      </c>
      <c r="H8" s="23">
        <v>0.57277283445588556</v>
      </c>
      <c r="I8" s="23">
        <v>0.6010882260422491</v>
      </c>
      <c r="J8" s="22">
        <v>1.6840623103556839E-2</v>
      </c>
      <c r="K8" s="23">
        <v>0.67878940281182487</v>
      </c>
      <c r="L8" s="23">
        <v>0.71234579129444076</v>
      </c>
      <c r="M8" s="22">
        <v>7.929646499172549E-3</v>
      </c>
      <c r="N8" s="23">
        <v>1.5411077123730421</v>
      </c>
      <c r="O8" s="23">
        <v>1.6172933582828404</v>
      </c>
      <c r="P8" s="22">
        <v>7.4818835676370462E-4</v>
      </c>
      <c r="Q8" s="23">
        <v>2.4794667617895465</v>
      </c>
      <c r="R8" s="23">
        <v>1.5753780211849375</v>
      </c>
      <c r="S8" s="22">
        <v>5.5955074142064474E-3</v>
      </c>
      <c r="T8" s="23">
        <v>1.349604983289139</v>
      </c>
      <c r="U8" s="23">
        <v>0.45664062943024231</v>
      </c>
      <c r="V8" s="24">
        <v>4.6796969329278622E-3</v>
      </c>
      <c r="W8" s="25" t="s">
        <v>266</v>
      </c>
    </row>
    <row r="9" spans="1:24" x14ac:dyDescent="0.25">
      <c r="A9" s="19"/>
      <c r="B9" s="26"/>
      <c r="C9" s="27" t="s">
        <v>267</v>
      </c>
      <c r="D9" s="22">
        <v>3.6636929147596656E-2</v>
      </c>
      <c r="E9" s="23">
        <v>0.55006273651949755</v>
      </c>
      <c r="F9" s="23">
        <v>0.57725543988227523</v>
      </c>
      <c r="G9" s="22">
        <v>8.7044232768345164E-2</v>
      </c>
      <c r="H9" s="23">
        <v>0.56307663377368855</v>
      </c>
      <c r="I9" s="23">
        <v>0.59091268747476777</v>
      </c>
      <c r="J9" s="22">
        <v>3.9025056029805799E-2</v>
      </c>
      <c r="K9" s="23">
        <v>0.66090058793534823</v>
      </c>
      <c r="L9" s="23">
        <v>0.69357263140756464</v>
      </c>
      <c r="M9" s="22">
        <v>2.5896525378908297E-2</v>
      </c>
      <c r="N9" s="23">
        <v>0.83886851105644944</v>
      </c>
      <c r="O9" s="23">
        <v>0.88033851268911689</v>
      </c>
      <c r="P9" s="22">
        <v>1.6298300087315816E-2</v>
      </c>
      <c r="Q9" s="23">
        <v>1.4504823288792137</v>
      </c>
      <c r="R9" s="23">
        <v>0.9215925037786038</v>
      </c>
      <c r="S9" s="22">
        <v>3.346310253843926E-2</v>
      </c>
      <c r="T9" s="23">
        <v>1.0126379663411325</v>
      </c>
      <c r="U9" s="23">
        <v>0.34262739398607295</v>
      </c>
      <c r="V9" s="24">
        <v>2.5724546453577833E-3</v>
      </c>
      <c r="W9" s="25" t="s">
        <v>266</v>
      </c>
    </row>
    <row r="10" spans="1:24" ht="12.6" thickBot="1" x14ac:dyDescent="0.3">
      <c r="A10" s="28"/>
      <c r="B10" s="29" t="s">
        <v>31</v>
      </c>
      <c r="C10" s="30"/>
      <c r="D10" s="22">
        <v>2.3205448075421346E-3</v>
      </c>
      <c r="E10" s="23">
        <v>0.90769059607240588</v>
      </c>
      <c r="F10" s="23">
        <v>0.95256286151681302</v>
      </c>
      <c r="G10" s="22">
        <v>5.8106052098260948E-3</v>
      </c>
      <c r="H10" s="23">
        <v>1.8856000038961978</v>
      </c>
      <c r="I10" s="23">
        <v>1.9788158466766774</v>
      </c>
      <c r="J10" s="22">
        <v>8.9782820350252958E-3</v>
      </c>
      <c r="K10" s="23">
        <v>1.1905823446877117</v>
      </c>
      <c r="L10" s="23">
        <v>1.2494395447462106</v>
      </c>
      <c r="M10" s="22">
        <v>2.2688849037296181E-3</v>
      </c>
      <c r="N10" s="23">
        <v>1.5020032581753682</v>
      </c>
      <c r="O10" s="23">
        <v>1.5762557503691212</v>
      </c>
      <c r="P10" s="22">
        <v>1.0694692393740015E-2</v>
      </c>
      <c r="Q10" s="23">
        <v>1.489792966092802</v>
      </c>
      <c r="R10" s="23">
        <v>0.94656929105376963</v>
      </c>
      <c r="S10" s="22">
        <v>7.6708099908147963E-3</v>
      </c>
      <c r="T10" s="23">
        <v>1.7643868007996217</v>
      </c>
      <c r="U10" s="23">
        <v>0.59698260546726201</v>
      </c>
      <c r="V10" s="24">
        <v>0.69577592735018701</v>
      </c>
      <c r="W10" s="18" t="s">
        <v>264</v>
      </c>
    </row>
    <row r="11" spans="1:24" ht="12.6" thickTop="1" x14ac:dyDescent="0.25">
      <c r="A11" s="31" t="s">
        <v>35</v>
      </c>
      <c r="B11" s="32"/>
      <c r="C11" s="33"/>
      <c r="D11" s="219">
        <v>0.37392378504392376</v>
      </c>
      <c r="E11" s="219">
        <v>9.4293320552165202E-2</v>
      </c>
      <c r="F11" s="219">
        <v>9.895477119157868E-2</v>
      </c>
      <c r="G11" s="219">
        <v>0.39291103570612462</v>
      </c>
      <c r="H11" s="219">
        <v>0.14829625153506173</v>
      </c>
      <c r="I11" s="219">
        <v>0.15562737162387341</v>
      </c>
      <c r="J11" s="219">
        <v>0.37935450236163537</v>
      </c>
      <c r="K11" s="219">
        <v>0.11026111514191728</v>
      </c>
      <c r="L11" s="219">
        <v>0.11571194392460279</v>
      </c>
      <c r="M11" s="219">
        <v>0.28532697563883236</v>
      </c>
      <c r="N11" s="219">
        <v>0.13250872183019044</v>
      </c>
      <c r="O11" s="219">
        <v>0.13905937528566492</v>
      </c>
      <c r="P11" s="219">
        <v>0.29366136108088658</v>
      </c>
      <c r="Q11" s="219">
        <v>0.1628661874199652</v>
      </c>
      <c r="R11" s="219">
        <v>0.10348023857775661</v>
      </c>
      <c r="S11" s="219">
        <v>0.32970206278416114</v>
      </c>
      <c r="T11" s="219">
        <v>0.19870224436541489</v>
      </c>
      <c r="U11" s="219">
        <v>6.723116694122766E-2</v>
      </c>
      <c r="V11" s="24">
        <v>4.8487031145881947E-5</v>
      </c>
      <c r="W11" s="25" t="s">
        <v>268</v>
      </c>
    </row>
    <row r="12" spans="1:24" x14ac:dyDescent="0.25">
      <c r="A12" s="34" t="s">
        <v>269</v>
      </c>
      <c r="B12" s="35"/>
      <c r="C12" s="35"/>
      <c r="D12" s="22">
        <v>7.5195526423120669E-3</v>
      </c>
      <c r="E12" s="23">
        <v>0.51223952676155116</v>
      </c>
      <c r="F12" s="23">
        <v>0.53756241554702477</v>
      </c>
      <c r="G12" s="22">
        <v>1.6182084575480211E-2</v>
      </c>
      <c r="H12" s="23">
        <v>0.87404335215654161</v>
      </c>
      <c r="I12" s="23">
        <v>0.91725224456723164</v>
      </c>
      <c r="J12" s="22">
        <v>1.5963159369243418E-2</v>
      </c>
      <c r="K12" s="23">
        <v>0.77743916390841339</v>
      </c>
      <c r="L12" s="23">
        <v>0.81587236645642502</v>
      </c>
      <c r="M12" s="22">
        <v>2.7746509027994123E-2</v>
      </c>
      <c r="N12" s="23">
        <v>0.48471530340483504</v>
      </c>
      <c r="O12" s="23">
        <v>0.50867751459602939</v>
      </c>
      <c r="P12" s="22">
        <v>1.5747662594524859E-2</v>
      </c>
      <c r="Q12" s="23">
        <v>0.71767219834240592</v>
      </c>
      <c r="R12" s="23">
        <v>0.45598716026670716</v>
      </c>
      <c r="S12" s="22">
        <v>1.5821266611569407E-2</v>
      </c>
      <c r="T12" s="23">
        <v>0.7845923364266757</v>
      </c>
      <c r="U12" s="23">
        <v>0.26546785377070919</v>
      </c>
      <c r="V12" s="24">
        <v>0.18867128083601656</v>
      </c>
      <c r="W12" s="18" t="s">
        <v>264</v>
      </c>
    </row>
    <row r="13" spans="1:24" x14ac:dyDescent="0.25">
      <c r="A13" s="19"/>
      <c r="B13" s="36" t="s">
        <v>40</v>
      </c>
      <c r="C13" s="37"/>
      <c r="D13" s="22">
        <v>1.0417764987050861E-2</v>
      </c>
      <c r="E13" s="23">
        <v>0.2809372712812318</v>
      </c>
      <c r="F13" s="23">
        <v>0.29482558505765133</v>
      </c>
      <c r="G13" s="22">
        <v>8.2742866943017919E-3</v>
      </c>
      <c r="H13" s="23">
        <v>0.66627200895392868</v>
      </c>
      <c r="I13" s="23">
        <v>0.69920959206134936</v>
      </c>
      <c r="J13" s="22">
        <v>6.1871970186395293E-3</v>
      </c>
      <c r="K13" s="23">
        <v>0.30157087827167067</v>
      </c>
      <c r="L13" s="23">
        <v>0.31647922761302483</v>
      </c>
      <c r="M13" s="22">
        <v>5.6363174650413475E-3</v>
      </c>
      <c r="N13" s="23">
        <v>0.75794131505094908</v>
      </c>
      <c r="O13" s="23">
        <v>0.79541062896409676</v>
      </c>
      <c r="P13" s="22">
        <v>7.1422508951438663E-3</v>
      </c>
      <c r="Q13" s="23">
        <v>0.35195779253238529</v>
      </c>
      <c r="R13" s="23">
        <v>0.22362331259488374</v>
      </c>
      <c r="S13" s="22">
        <v>7.5311059565712161E-3</v>
      </c>
      <c r="T13" s="23">
        <v>0.52259468294141476</v>
      </c>
      <c r="U13" s="23">
        <v>0.17682060151680679</v>
      </c>
      <c r="V13" s="24">
        <v>0.20017158526151874</v>
      </c>
      <c r="W13" s="18" t="s">
        <v>264</v>
      </c>
    </row>
    <row r="14" spans="1:24" x14ac:dyDescent="0.25">
      <c r="A14" s="19"/>
      <c r="B14" s="38" t="s">
        <v>270</v>
      </c>
      <c r="C14" s="39"/>
      <c r="D14" s="22">
        <v>0</v>
      </c>
      <c r="E14" s="23">
        <v>0</v>
      </c>
      <c r="F14" s="23">
        <v>0</v>
      </c>
      <c r="G14" s="22">
        <v>0</v>
      </c>
      <c r="H14" s="23">
        <v>0</v>
      </c>
      <c r="I14" s="23">
        <v>0</v>
      </c>
      <c r="J14" s="22">
        <v>0</v>
      </c>
      <c r="K14" s="23">
        <v>0</v>
      </c>
      <c r="L14" s="23">
        <v>0</v>
      </c>
      <c r="M14" s="22">
        <v>1.0601485753262013E-3</v>
      </c>
      <c r="N14" s="23">
        <v>2.2360679774997898</v>
      </c>
      <c r="O14" s="23">
        <v>2.3466094288184123</v>
      </c>
      <c r="P14" s="22">
        <v>0</v>
      </c>
      <c r="Q14" s="23">
        <v>0</v>
      </c>
      <c r="R14" s="23">
        <v>0</v>
      </c>
      <c r="S14" s="22">
        <v>1.068791402809497E-4</v>
      </c>
      <c r="T14" s="23">
        <v>5.8309518948452999</v>
      </c>
      <c r="U14" s="23">
        <v>1.9729102784953014</v>
      </c>
      <c r="V14" s="24">
        <v>0.27412363821875863</v>
      </c>
      <c r="W14" s="18" t="s">
        <v>264</v>
      </c>
    </row>
    <row r="15" spans="1:24" x14ac:dyDescent="0.25">
      <c r="A15" s="19"/>
      <c r="B15" s="40"/>
      <c r="C15" s="41" t="s">
        <v>271</v>
      </c>
      <c r="D15" s="22">
        <v>2.7135562260109724E-2</v>
      </c>
      <c r="E15" s="23">
        <v>0.3852224170961448</v>
      </c>
      <c r="F15" s="23">
        <v>0.40426613378757059</v>
      </c>
      <c r="G15" s="22">
        <v>5.6630854101531257E-2</v>
      </c>
      <c r="H15" s="23">
        <v>0.63666954454586333</v>
      </c>
      <c r="I15" s="23">
        <v>0.66814371088277325</v>
      </c>
      <c r="J15" s="22">
        <v>5.8648493823118632E-2</v>
      </c>
      <c r="K15" s="23">
        <v>0.72533203302755866</v>
      </c>
      <c r="L15" s="23">
        <v>0.76118928621733151</v>
      </c>
      <c r="M15" s="22">
        <v>2.866408014137882E-2</v>
      </c>
      <c r="N15" s="23">
        <v>0.46867445233784411</v>
      </c>
      <c r="O15" s="23">
        <v>0.49184367379206556</v>
      </c>
      <c r="P15" s="22">
        <v>5.3133829296206893E-2</v>
      </c>
      <c r="Q15" s="23">
        <v>0.40229139231500688</v>
      </c>
      <c r="R15" s="23">
        <v>0.25560375615099357</v>
      </c>
      <c r="S15" s="22">
        <v>4.7970283006058406E-2</v>
      </c>
      <c r="T15" s="23">
        <v>0.66811909852924711</v>
      </c>
      <c r="U15" s="23">
        <v>0.22605897982328285</v>
      </c>
      <c r="V15" s="24">
        <v>0.1521850083167631</v>
      </c>
      <c r="W15" s="18" t="s">
        <v>264</v>
      </c>
    </row>
    <row r="16" spans="1:24" x14ac:dyDescent="0.25">
      <c r="A16" s="19"/>
      <c r="B16" s="40"/>
      <c r="C16" s="42" t="s">
        <v>272</v>
      </c>
      <c r="D16" s="22">
        <v>1.0452326292695102E-2</v>
      </c>
      <c r="E16" s="23">
        <v>0.30189939110657688</v>
      </c>
      <c r="F16" s="23">
        <v>0.31682398069013862</v>
      </c>
      <c r="G16" s="22">
        <v>9.5662402844697899E-3</v>
      </c>
      <c r="H16" s="23">
        <v>0.45212637242310816</v>
      </c>
      <c r="I16" s="23">
        <v>0.47447752895769474</v>
      </c>
      <c r="J16" s="22">
        <v>8.4660617199449964E-3</v>
      </c>
      <c r="K16" s="23">
        <v>0.33414946077593549</v>
      </c>
      <c r="L16" s="23">
        <v>0.3506683531902921</v>
      </c>
      <c r="M16" s="22">
        <v>1.6304125550172379E-2</v>
      </c>
      <c r="N16" s="23">
        <v>0.5064738867710924</v>
      </c>
      <c r="O16" s="23">
        <v>0.5315117474542278</v>
      </c>
      <c r="P16" s="22">
        <v>1.4619152076387368E-2</v>
      </c>
      <c r="Q16" s="23">
        <v>0.37492147672816045</v>
      </c>
      <c r="R16" s="23">
        <v>0.23821374144231294</v>
      </c>
      <c r="S16" s="22">
        <v>1.2684761087950667E-2</v>
      </c>
      <c r="T16" s="23">
        <v>0.48387231971336636</v>
      </c>
      <c r="U16" s="23">
        <v>0.16371883875183171</v>
      </c>
      <c r="V16" s="24">
        <v>0.10366723162140519</v>
      </c>
      <c r="W16" s="18" t="s">
        <v>264</v>
      </c>
    </row>
    <row r="17" spans="1:23" ht="12.6" thickBot="1" x14ac:dyDescent="0.3">
      <c r="A17" s="43"/>
      <c r="B17" s="44" t="s">
        <v>273</v>
      </c>
      <c r="C17" s="45"/>
      <c r="D17" s="46">
        <v>4.5602819909351069E-2</v>
      </c>
      <c r="E17" s="23">
        <v>0.23772396020233966</v>
      </c>
      <c r="F17" s="23">
        <v>0.24947599629354991</v>
      </c>
      <c r="G17" s="22">
        <v>3.4365993506784653E-2</v>
      </c>
      <c r="H17" s="23">
        <v>0.23682767230292745</v>
      </c>
      <c r="I17" s="23">
        <v>0.2485353998282992</v>
      </c>
      <c r="J17" s="22">
        <v>3.9130916399151755E-2</v>
      </c>
      <c r="K17" s="23">
        <v>0.18660377713932816</v>
      </c>
      <c r="L17" s="23">
        <v>0.19582865426921856</v>
      </c>
      <c r="M17" s="22">
        <v>3.4462341562021173E-2</v>
      </c>
      <c r="N17" s="23">
        <v>0.1760981236803083</v>
      </c>
      <c r="O17" s="23">
        <v>0.18480364710892658</v>
      </c>
      <c r="P17" s="22">
        <v>3.3891853044343896E-2</v>
      </c>
      <c r="Q17" s="23">
        <v>0.17706581085171796</v>
      </c>
      <c r="R17" s="23">
        <v>0.11250224887780219</v>
      </c>
      <c r="S17" s="22">
        <v>3.6392321777152258E-2</v>
      </c>
      <c r="T17" s="23">
        <v>0.24247598199983955</v>
      </c>
      <c r="U17" s="23">
        <v>8.204206891136033E-2</v>
      </c>
      <c r="V17" s="24">
        <v>4.1756414653071838E-2</v>
      </c>
      <c r="W17" s="25" t="s">
        <v>266</v>
      </c>
    </row>
    <row r="18" spans="1:23" ht="12.6" thickTop="1" x14ac:dyDescent="0.25">
      <c r="A18" s="31" t="s">
        <v>57</v>
      </c>
      <c r="B18" s="47"/>
      <c r="C18" s="47"/>
      <c r="D18" s="219">
        <v>0.10112802609151883</v>
      </c>
      <c r="E18" s="219">
        <v>0.14550780904598218</v>
      </c>
      <c r="F18" s="219">
        <v>0.15270108069603305</v>
      </c>
      <c r="G18" s="219">
        <v>0.12501945916256771</v>
      </c>
      <c r="H18" s="219">
        <v>0.32449732174428791</v>
      </c>
      <c r="I18" s="219">
        <v>0.34053905448924998</v>
      </c>
      <c r="J18" s="219">
        <v>0.12839582833009833</v>
      </c>
      <c r="K18" s="219">
        <v>0.41097501890159288</v>
      </c>
      <c r="L18" s="219">
        <v>0.43129183194225751</v>
      </c>
      <c r="M18" s="219">
        <v>0.11387352232193405</v>
      </c>
      <c r="N18" s="219">
        <v>0.25589081191930751</v>
      </c>
      <c r="O18" s="219">
        <v>0.26854093795004153</v>
      </c>
      <c r="P18" s="219">
        <v>0.1245347479066069</v>
      </c>
      <c r="Q18" s="219">
        <v>0.15479924194174285</v>
      </c>
      <c r="R18" s="219">
        <v>9.8354745951545183E-2</v>
      </c>
      <c r="S18" s="219">
        <v>0.12050661757958292</v>
      </c>
      <c r="T18" s="219">
        <v>0.29093813378977379</v>
      </c>
      <c r="U18" s="219">
        <v>9.8439302006163173E-2</v>
      </c>
      <c r="V18" s="24">
        <v>0.54201123245829153</v>
      </c>
      <c r="W18" s="18" t="s">
        <v>264</v>
      </c>
    </row>
    <row r="19" spans="1:23" x14ac:dyDescent="0.25">
      <c r="A19" s="48" t="s">
        <v>61</v>
      </c>
      <c r="B19" s="49"/>
      <c r="C19" s="49"/>
      <c r="D19" s="22"/>
      <c r="E19" s="23"/>
      <c r="F19" s="23"/>
      <c r="G19" s="22"/>
      <c r="H19" s="23"/>
      <c r="I19" s="23"/>
      <c r="J19" s="22"/>
      <c r="K19" s="23"/>
      <c r="L19" s="23"/>
      <c r="M19" s="22"/>
      <c r="N19" s="23"/>
      <c r="O19" s="23"/>
      <c r="P19" s="22"/>
      <c r="Q19" s="23"/>
      <c r="R19" s="23"/>
      <c r="S19" s="22"/>
      <c r="T19" s="23"/>
      <c r="U19" s="23"/>
      <c r="V19" s="24"/>
      <c r="W19" s="25"/>
    </row>
    <row r="20" spans="1:23" x14ac:dyDescent="0.25">
      <c r="A20" s="19"/>
      <c r="B20" s="50" t="s">
        <v>62</v>
      </c>
      <c r="C20" s="51"/>
      <c r="D20" s="22"/>
      <c r="E20" s="23"/>
      <c r="F20" s="23"/>
      <c r="G20" s="22"/>
      <c r="H20" s="23"/>
      <c r="I20" s="23"/>
      <c r="J20" s="22"/>
      <c r="K20" s="23"/>
      <c r="L20" s="23"/>
      <c r="M20" s="22"/>
      <c r="N20" s="23"/>
      <c r="O20" s="23"/>
      <c r="P20" s="22"/>
      <c r="Q20" s="23"/>
      <c r="R20" s="23"/>
      <c r="S20" s="22"/>
      <c r="T20" s="23"/>
      <c r="U20" s="23"/>
      <c r="V20" s="24"/>
      <c r="W20" s="25"/>
    </row>
    <row r="21" spans="1:23" x14ac:dyDescent="0.25">
      <c r="A21" s="19"/>
      <c r="B21" s="52"/>
      <c r="C21" s="53" t="s">
        <v>63</v>
      </c>
      <c r="D21" s="22">
        <v>6.871116717367667E-3</v>
      </c>
      <c r="E21" s="23">
        <v>0.33222213101549536</v>
      </c>
      <c r="F21" s="23">
        <v>0.34864574464985398</v>
      </c>
      <c r="G21" s="22">
        <v>6.4483545621240807E-3</v>
      </c>
      <c r="H21" s="23">
        <v>0.22016359261459845</v>
      </c>
      <c r="I21" s="23">
        <v>0.2310475206973</v>
      </c>
      <c r="J21" s="22">
        <v>6.3830347009073271E-3</v>
      </c>
      <c r="K21" s="23">
        <v>0.36912293331088808</v>
      </c>
      <c r="L21" s="23">
        <v>0.38737076171939466</v>
      </c>
      <c r="M21" s="22">
        <v>7.7415888878544798E-3</v>
      </c>
      <c r="N21" s="23">
        <v>0.43733094615359752</v>
      </c>
      <c r="O21" s="23">
        <v>0.45895068132301697</v>
      </c>
      <c r="P21" s="22">
        <v>1.074866824633673E-2</v>
      </c>
      <c r="Q21" s="23">
        <v>0.89147829557566827</v>
      </c>
      <c r="R21" s="23">
        <v>0.56641828592196375</v>
      </c>
      <c r="S21" s="22">
        <v>8.7096952316476836E-3</v>
      </c>
      <c r="T21" s="23">
        <v>0.76362881551677364</v>
      </c>
      <c r="U21" s="23">
        <v>0.25837481877017021</v>
      </c>
      <c r="V21" s="24">
        <v>0.71365604317113218</v>
      </c>
      <c r="W21" s="18" t="s">
        <v>264</v>
      </c>
    </row>
    <row r="22" spans="1:23" x14ac:dyDescent="0.25">
      <c r="A22" s="19"/>
      <c r="B22" s="54"/>
      <c r="C22" s="55" t="s">
        <v>67</v>
      </c>
      <c r="D22" s="22">
        <v>5.4648007329387648E-2</v>
      </c>
      <c r="E22" s="23">
        <v>0.16004467667106737</v>
      </c>
      <c r="F22" s="23">
        <v>0.16795658767424754</v>
      </c>
      <c r="G22" s="22">
        <v>4.960433787911684E-2</v>
      </c>
      <c r="H22" s="23">
        <v>0.20504515101358448</v>
      </c>
      <c r="I22" s="23">
        <v>0.21518168926150982</v>
      </c>
      <c r="J22" s="22">
        <v>5.23029907520094E-2</v>
      </c>
      <c r="K22" s="23">
        <v>0.16616180074895007</v>
      </c>
      <c r="L22" s="23">
        <v>0.1743761156952435</v>
      </c>
      <c r="M22" s="22">
        <v>4.7558098136601841E-2</v>
      </c>
      <c r="N22" s="23">
        <v>0.24433798281216046</v>
      </c>
      <c r="O22" s="23">
        <v>0.2564169873433737</v>
      </c>
      <c r="P22" s="22">
        <v>4.1055048072625742E-2</v>
      </c>
      <c r="Q22" s="23">
        <v>0.433503310164017</v>
      </c>
      <c r="R22" s="23">
        <v>0.27543486263570871</v>
      </c>
      <c r="S22" s="22">
        <v>4.6346233236817878E-2</v>
      </c>
      <c r="T22" s="23">
        <v>0.29487115404885555</v>
      </c>
      <c r="U22" s="23">
        <v>9.9770044607818353E-2</v>
      </c>
      <c r="V22" s="24">
        <v>0.23714580866828516</v>
      </c>
      <c r="W22" s="18" t="s">
        <v>264</v>
      </c>
    </row>
    <row r="23" spans="1:23" x14ac:dyDescent="0.25">
      <c r="A23" s="19"/>
      <c r="B23" s="56" t="s">
        <v>71</v>
      </c>
      <c r="C23" s="57"/>
      <c r="D23" s="22">
        <v>4.7206748420254392E-3</v>
      </c>
      <c r="E23" s="23">
        <v>0.30675184731725585</v>
      </c>
      <c r="F23" s="23">
        <v>0.32191632117865981</v>
      </c>
      <c r="G23" s="22">
        <v>1.2140642094539265E-2</v>
      </c>
      <c r="H23" s="23">
        <v>0.76149543901724448</v>
      </c>
      <c r="I23" s="23">
        <v>0.79914045332293571</v>
      </c>
      <c r="J23" s="22">
        <v>9.5338689642981943E-3</v>
      </c>
      <c r="K23" s="23">
        <v>0.57973567581429608</v>
      </c>
      <c r="L23" s="23">
        <v>0.6083952799187069</v>
      </c>
      <c r="M23" s="22">
        <v>2.2495435932063639E-2</v>
      </c>
      <c r="N23" s="23">
        <v>0.92129341785393637</v>
      </c>
      <c r="O23" s="23">
        <v>0.96683814749750441</v>
      </c>
      <c r="P23" s="22">
        <v>1.0619348556525349E-2</v>
      </c>
      <c r="Q23" s="23">
        <v>0.86781545552764527</v>
      </c>
      <c r="R23" s="23">
        <v>0.55138363463929652</v>
      </c>
      <c r="S23" s="22">
        <v>1.1032152425071122E-2</v>
      </c>
      <c r="T23" s="23">
        <v>1.0317672805592026</v>
      </c>
      <c r="U23" s="23">
        <v>0.34909982272875567</v>
      </c>
      <c r="V23" s="24">
        <v>0.17646399755705586</v>
      </c>
      <c r="W23" s="18" t="s">
        <v>264</v>
      </c>
    </row>
    <row r="24" spans="1:23" ht="12.6" thickBot="1" x14ac:dyDescent="0.3">
      <c r="A24" s="28"/>
      <c r="B24" s="58" t="s">
        <v>74</v>
      </c>
      <c r="C24" s="59"/>
      <c r="D24" s="22">
        <v>6.2671167568230136E-3</v>
      </c>
      <c r="E24" s="23">
        <v>0.52105790417802011</v>
      </c>
      <c r="F24" s="23">
        <v>0.54681673509392115</v>
      </c>
      <c r="G24" s="22">
        <v>1.6167340979831468E-2</v>
      </c>
      <c r="H24" s="23">
        <v>0.82675435450105483</v>
      </c>
      <c r="I24" s="23">
        <v>0.86762548505260628</v>
      </c>
      <c r="J24" s="22">
        <v>9.7278263968688609E-3</v>
      </c>
      <c r="K24" s="23">
        <v>0.35109015427636603</v>
      </c>
      <c r="L24" s="23">
        <v>0.36844652071419814</v>
      </c>
      <c r="M24" s="22">
        <v>8.783372684710463E-3</v>
      </c>
      <c r="N24" s="23">
        <v>0.6373031875132853</v>
      </c>
      <c r="O24" s="23">
        <v>0.66880867839575531</v>
      </c>
      <c r="P24" s="22">
        <v>7.1389293042148378E-3</v>
      </c>
      <c r="Q24" s="23">
        <v>0.84640877717962049</v>
      </c>
      <c r="R24" s="23">
        <v>0.53778248011052432</v>
      </c>
      <c r="S24" s="22">
        <v>8.8177715050138852E-3</v>
      </c>
      <c r="T24" s="23">
        <v>0.87354073362484086</v>
      </c>
      <c r="U24" s="23">
        <v>0.29556366149690189</v>
      </c>
      <c r="V24" s="24">
        <v>0.12743381205060511</v>
      </c>
      <c r="W24" s="18" t="s">
        <v>264</v>
      </c>
    </row>
    <row r="25" spans="1:23" ht="12.6" thickTop="1" x14ac:dyDescent="0.25">
      <c r="A25" s="31" t="s">
        <v>78</v>
      </c>
      <c r="B25" s="60"/>
      <c r="C25" s="33"/>
      <c r="D25" s="219">
        <v>7.250691564560377E-2</v>
      </c>
      <c r="E25" s="219">
        <v>0.13829111957393223</v>
      </c>
      <c r="F25" s="219">
        <v>0.14512762956200168</v>
      </c>
      <c r="G25" s="219">
        <v>8.4360675515611661E-2</v>
      </c>
      <c r="H25" s="219">
        <v>0.175597340396278</v>
      </c>
      <c r="I25" s="219">
        <v>0.18427810728280103</v>
      </c>
      <c r="J25" s="219">
        <v>7.7947720814083785E-2</v>
      </c>
      <c r="K25" s="219">
        <v>8.7848724873511655E-2</v>
      </c>
      <c r="L25" s="219">
        <v>9.2191582801680008E-2</v>
      </c>
      <c r="M25" s="219">
        <v>8.6578495641230421E-2</v>
      </c>
      <c r="N25" s="219">
        <v>0.19758015879003576</v>
      </c>
      <c r="O25" s="219">
        <v>0.20734766037057145</v>
      </c>
      <c r="P25" s="219">
        <v>6.9561994179702658E-2</v>
      </c>
      <c r="Q25" s="219">
        <v>0.14110795203225959</v>
      </c>
      <c r="R25" s="219">
        <v>8.9655715362603652E-2</v>
      </c>
      <c r="S25" s="219">
        <v>7.4905852398550563E-2</v>
      </c>
      <c r="T25" s="219">
        <v>0.18435336653281278</v>
      </c>
      <c r="U25" s="219">
        <v>6.2376205166317471E-2</v>
      </c>
      <c r="V25" s="24">
        <v>2.835094042466518E-2</v>
      </c>
      <c r="W25" s="25" t="s">
        <v>266</v>
      </c>
    </row>
    <row r="26" spans="1:23" x14ac:dyDescent="0.25">
      <c r="A26" s="61" t="s">
        <v>81</v>
      </c>
      <c r="B26" s="49"/>
      <c r="C26" s="49"/>
      <c r="D26" s="22"/>
      <c r="E26" s="23"/>
      <c r="F26" s="23"/>
      <c r="G26" s="22"/>
      <c r="H26" s="23"/>
      <c r="I26" s="23"/>
      <c r="J26" s="22"/>
      <c r="K26" s="23"/>
      <c r="L26" s="23"/>
      <c r="M26" s="22"/>
      <c r="N26" s="23"/>
      <c r="O26" s="23"/>
      <c r="P26" s="22"/>
      <c r="Q26" s="23"/>
      <c r="R26" s="23"/>
      <c r="S26" s="22"/>
      <c r="T26" s="23"/>
      <c r="U26" s="23"/>
      <c r="V26" s="24"/>
      <c r="W26" s="25"/>
    </row>
    <row r="27" spans="1:23" x14ac:dyDescent="0.25">
      <c r="A27" s="19"/>
      <c r="B27" s="62" t="s">
        <v>82</v>
      </c>
      <c r="C27" s="63"/>
      <c r="D27" s="22">
        <v>1.0697546985123315E-4</v>
      </c>
      <c r="E27" s="23">
        <v>1.3102237940644128</v>
      </c>
      <c r="F27" s="23">
        <v>1.374995545730932</v>
      </c>
      <c r="G27" s="22">
        <v>0</v>
      </c>
      <c r="H27" s="23">
        <v>0</v>
      </c>
      <c r="I27" s="23">
        <v>0</v>
      </c>
      <c r="J27" s="22">
        <v>5.7318346029599338E-5</v>
      </c>
      <c r="K27" s="23">
        <v>1.4142135623730951</v>
      </c>
      <c r="L27" s="23">
        <v>1.4841261147785889</v>
      </c>
      <c r="M27" s="22">
        <v>1.6695253154743328E-6</v>
      </c>
      <c r="N27" s="23">
        <v>2.2360679774997898</v>
      </c>
      <c r="O27" s="23">
        <v>2.3466094288184123</v>
      </c>
      <c r="P27" s="22">
        <v>4.1519886612858199E-6</v>
      </c>
      <c r="Q27" s="23">
        <v>3.1622776601683795</v>
      </c>
      <c r="R27" s="23">
        <v>2.0092153681938498</v>
      </c>
      <c r="S27" s="22">
        <v>2.4982854829359095E-5</v>
      </c>
      <c r="T27" s="23">
        <v>2.628412251750055</v>
      </c>
      <c r="U27" s="23">
        <v>0.8893267584980209</v>
      </c>
      <c r="V27" s="24">
        <v>3.8524357898050567E-2</v>
      </c>
      <c r="W27" s="25" t="s">
        <v>266</v>
      </c>
    </row>
    <row r="28" spans="1:23" x14ac:dyDescent="0.25">
      <c r="A28" s="19"/>
      <c r="B28" s="64" t="s">
        <v>274</v>
      </c>
      <c r="C28" s="65"/>
      <c r="D28" s="22">
        <v>1.9675153571216404E-3</v>
      </c>
      <c r="E28" s="23">
        <v>1.5269759177354274</v>
      </c>
      <c r="F28" s="23">
        <v>1.6024629493344367</v>
      </c>
      <c r="G28" s="22">
        <v>6.037329123593086E-4</v>
      </c>
      <c r="H28" s="23">
        <v>2.2360679774997898</v>
      </c>
      <c r="I28" s="23">
        <v>2.3466094288184123</v>
      </c>
      <c r="J28" s="22">
        <v>4.2817627650077874E-5</v>
      </c>
      <c r="K28" s="23">
        <v>2.2360679774997898</v>
      </c>
      <c r="L28" s="23">
        <v>2.3466094288184123</v>
      </c>
      <c r="M28" s="22">
        <v>1.4056902672652813E-2</v>
      </c>
      <c r="N28" s="23">
        <v>1.4254996475103832</v>
      </c>
      <c r="O28" s="23">
        <v>1.4959701347565595</v>
      </c>
      <c r="P28" s="22">
        <v>0</v>
      </c>
      <c r="Q28" s="23">
        <v>0</v>
      </c>
      <c r="R28" s="23">
        <v>0</v>
      </c>
      <c r="S28" s="22">
        <v>1.8045627961157142E-3</v>
      </c>
      <c r="T28" s="23">
        <v>3.4383397911736329</v>
      </c>
      <c r="U28" s="23">
        <v>1.1633668116800373</v>
      </c>
      <c r="V28" s="24">
        <v>3.2333769983477194E-2</v>
      </c>
      <c r="W28" s="25" t="s">
        <v>266</v>
      </c>
    </row>
    <row r="29" spans="1:23" x14ac:dyDescent="0.25">
      <c r="A29" s="19"/>
      <c r="B29" s="56" t="s">
        <v>90</v>
      </c>
      <c r="C29" s="57"/>
      <c r="D29" s="22">
        <v>0</v>
      </c>
      <c r="E29" s="23">
        <v>0</v>
      </c>
      <c r="F29" s="23">
        <v>0</v>
      </c>
      <c r="G29" s="22">
        <v>0</v>
      </c>
      <c r="H29" s="23">
        <v>0</v>
      </c>
      <c r="I29" s="23">
        <v>0</v>
      </c>
      <c r="J29" s="22">
        <v>0</v>
      </c>
      <c r="K29" s="23">
        <v>0</v>
      </c>
      <c r="L29" s="23">
        <v>0</v>
      </c>
      <c r="M29" s="22">
        <v>0</v>
      </c>
      <c r="N29" s="23">
        <v>0</v>
      </c>
      <c r="O29" s="23">
        <v>0</v>
      </c>
      <c r="P29" s="22">
        <v>1.4937129305156514E-3</v>
      </c>
      <c r="Q29" s="23">
        <v>2.2335739563169668</v>
      </c>
      <c r="R29" s="23">
        <v>1.4191451862549707</v>
      </c>
      <c r="S29" s="22">
        <v>7.2102852366629573E-4</v>
      </c>
      <c r="T29" s="23">
        <v>4.2491693481497599</v>
      </c>
      <c r="U29" s="23">
        <v>1.4377120636928622</v>
      </c>
      <c r="V29" s="24">
        <v>0.70299380077130924</v>
      </c>
      <c r="W29" s="18" t="s">
        <v>264</v>
      </c>
    </row>
    <row r="30" spans="1:23" x14ac:dyDescent="0.25">
      <c r="A30" s="19"/>
      <c r="B30" s="66"/>
      <c r="C30" s="67" t="s">
        <v>92</v>
      </c>
      <c r="D30" s="22">
        <v>9.8127905358605279E-3</v>
      </c>
      <c r="E30" s="23">
        <v>1.22559411118684</v>
      </c>
      <c r="F30" s="23">
        <v>1.286182140326112</v>
      </c>
      <c r="G30" s="22">
        <v>5.4792817074271255E-3</v>
      </c>
      <c r="H30" s="23">
        <v>0.59598573144232159</v>
      </c>
      <c r="I30" s="23">
        <v>0.62544866744504923</v>
      </c>
      <c r="J30" s="22">
        <v>5.4961799889675037E-3</v>
      </c>
      <c r="K30" s="23">
        <v>1.4145740641153426</v>
      </c>
      <c r="L30" s="23">
        <v>1.4845044381551482</v>
      </c>
      <c r="M30" s="22">
        <v>6.7785961993788802E-3</v>
      </c>
      <c r="N30" s="23">
        <v>0.99354345763955532</v>
      </c>
      <c r="O30" s="23">
        <v>1.0426599142324358</v>
      </c>
      <c r="P30" s="22">
        <v>3.0684247137803982E-3</v>
      </c>
      <c r="Q30" s="23">
        <v>1.154906271395489</v>
      </c>
      <c r="R30" s="23">
        <v>0.73379243655274651</v>
      </c>
      <c r="S30" s="22">
        <v>5.0942634547949351E-3</v>
      </c>
      <c r="T30" s="23">
        <v>1.2752634396803229</v>
      </c>
      <c r="U30" s="23">
        <v>0.43148706991713787</v>
      </c>
      <c r="V30" s="24">
        <v>0.54947664868497348</v>
      </c>
      <c r="W30" s="18" t="s">
        <v>264</v>
      </c>
    </row>
    <row r="31" spans="1:23" ht="12.6" thickBot="1" x14ac:dyDescent="0.3">
      <c r="A31" s="28"/>
      <c r="B31" s="68"/>
      <c r="C31" s="69" t="s">
        <v>96</v>
      </c>
      <c r="D31" s="22">
        <v>1.1251762305393036E-2</v>
      </c>
      <c r="E31" s="23">
        <v>0.55251104448516986</v>
      </c>
      <c r="F31" s="23">
        <v>0.57982478151889305</v>
      </c>
      <c r="G31" s="22">
        <v>7.2275205125884121E-3</v>
      </c>
      <c r="H31" s="23">
        <v>1.0784391908760123</v>
      </c>
      <c r="I31" s="23">
        <v>1.131752522365876</v>
      </c>
      <c r="J31" s="22">
        <v>2.8353892811473235E-3</v>
      </c>
      <c r="K31" s="23">
        <v>0.98934259403971292</v>
      </c>
      <c r="L31" s="23">
        <v>1.0382513782524194</v>
      </c>
      <c r="M31" s="22">
        <v>8.4145434010664492E-3</v>
      </c>
      <c r="N31" s="23">
        <v>1.1537631206511541</v>
      </c>
      <c r="O31" s="23">
        <v>1.210800138808932</v>
      </c>
      <c r="P31" s="22">
        <v>5.2483338444236829E-3</v>
      </c>
      <c r="Q31" s="23">
        <v>1.6213865487367982</v>
      </c>
      <c r="R31" s="23">
        <v>1.0301798645130043</v>
      </c>
      <c r="S31" s="22">
        <v>6.4649697382572653E-3</v>
      </c>
      <c r="T31" s="23">
        <v>1.1949594893728126</v>
      </c>
      <c r="U31" s="23">
        <v>0.40431612221895485</v>
      </c>
      <c r="V31" s="24">
        <v>0.62515636238738359</v>
      </c>
      <c r="W31" s="18" t="s">
        <v>264</v>
      </c>
    </row>
    <row r="32" spans="1:23" ht="12.6" thickTop="1" x14ac:dyDescent="0.25">
      <c r="A32" s="31" t="s">
        <v>100</v>
      </c>
      <c r="B32" s="32"/>
      <c r="C32" s="33"/>
      <c r="D32" s="219">
        <v>2.3139043668226437E-2</v>
      </c>
      <c r="E32" s="219">
        <v>0.50741993676151698</v>
      </c>
      <c r="F32" s="219">
        <v>0.5325045660313027</v>
      </c>
      <c r="G32" s="219">
        <v>1.3310535132374846E-2</v>
      </c>
      <c r="H32" s="219">
        <v>0.61097698690961499</v>
      </c>
      <c r="I32" s="219">
        <v>0.64118102521921239</v>
      </c>
      <c r="J32" s="219">
        <v>8.4317052437945048E-3</v>
      </c>
      <c r="K32" s="219">
        <v>1.0471310946568286</v>
      </c>
      <c r="L32" s="219">
        <v>1.0988966903761719</v>
      </c>
      <c r="M32" s="219">
        <v>2.9251711798413616E-2</v>
      </c>
      <c r="N32" s="219">
        <v>0.63496543784221049</v>
      </c>
      <c r="O32" s="219">
        <v>0.6663553605737742</v>
      </c>
      <c r="P32" s="219">
        <v>9.8146234773810164E-3</v>
      </c>
      <c r="Q32" s="219">
        <v>0.85600004037344934</v>
      </c>
      <c r="R32" s="219">
        <v>0.54387647800709327</v>
      </c>
      <c r="S32" s="219">
        <v>1.4109807367663568E-2</v>
      </c>
      <c r="T32" s="219">
        <v>0.85622059379788207</v>
      </c>
      <c r="U32" s="219">
        <v>0.28970336930004958</v>
      </c>
      <c r="V32" s="24">
        <v>2.5273351625603555E-2</v>
      </c>
      <c r="W32" s="25" t="s">
        <v>266</v>
      </c>
    </row>
    <row r="33" spans="1:23" x14ac:dyDescent="0.25">
      <c r="A33" s="70" t="s">
        <v>103</v>
      </c>
      <c r="B33" s="71"/>
      <c r="C33" s="71"/>
      <c r="D33" s="22"/>
      <c r="E33" s="23"/>
      <c r="F33" s="23"/>
      <c r="G33" s="22"/>
      <c r="H33" s="23"/>
      <c r="I33" s="23"/>
      <c r="J33" s="22"/>
      <c r="K33" s="23"/>
      <c r="L33" s="23"/>
      <c r="M33" s="22"/>
      <c r="N33" s="23"/>
      <c r="O33" s="23"/>
      <c r="P33" s="22"/>
      <c r="Q33" s="23"/>
      <c r="R33" s="23"/>
      <c r="S33" s="22"/>
      <c r="T33" s="23"/>
      <c r="U33" s="23"/>
      <c r="V33" s="24"/>
      <c r="W33" s="25"/>
    </row>
    <row r="34" spans="1:23" x14ac:dyDescent="0.25">
      <c r="A34" s="19"/>
      <c r="B34" s="50" t="s">
        <v>231</v>
      </c>
      <c r="C34" s="51"/>
      <c r="D34" s="22"/>
      <c r="E34" s="23"/>
      <c r="F34" s="23"/>
      <c r="G34" s="22"/>
      <c r="H34" s="23"/>
      <c r="I34" s="23"/>
      <c r="J34" s="22"/>
      <c r="K34" s="23"/>
      <c r="L34" s="23"/>
      <c r="M34" s="22"/>
      <c r="N34" s="23"/>
      <c r="O34" s="23"/>
      <c r="P34" s="22"/>
      <c r="Q34" s="23"/>
      <c r="R34" s="23"/>
      <c r="S34" s="22"/>
      <c r="T34" s="23"/>
      <c r="U34" s="23"/>
      <c r="V34" s="24"/>
      <c r="W34" s="25"/>
    </row>
    <row r="35" spans="1:23" x14ac:dyDescent="0.25">
      <c r="A35" s="19"/>
      <c r="B35" s="72"/>
      <c r="C35" s="73" t="s">
        <v>106</v>
      </c>
      <c r="D35" s="22">
        <v>7.7572673374349699E-2</v>
      </c>
      <c r="E35" s="23">
        <v>0.24100196697099219</v>
      </c>
      <c r="F35" s="23">
        <v>0.25291605342439416</v>
      </c>
      <c r="G35" s="22">
        <v>6.1560581341336192E-2</v>
      </c>
      <c r="H35" s="23">
        <v>0.29341527386012839</v>
      </c>
      <c r="I35" s="23">
        <v>0.30792044567865939</v>
      </c>
      <c r="J35" s="22">
        <v>5.0639166540872423E-2</v>
      </c>
      <c r="K35" s="23">
        <v>9.1774640054451573E-2</v>
      </c>
      <c r="L35" s="23">
        <v>9.6311578111767049E-2</v>
      </c>
      <c r="M35" s="22">
        <v>7.8840457841300379E-2</v>
      </c>
      <c r="N35" s="23">
        <v>0.19011240417047875</v>
      </c>
      <c r="O35" s="23">
        <v>0.19951073252281043</v>
      </c>
      <c r="P35" s="22">
        <v>8.0059336328074077E-2</v>
      </c>
      <c r="Q35" s="23">
        <v>0.20782201668610095</v>
      </c>
      <c r="R35" s="23">
        <v>0.13204380976227093</v>
      </c>
      <c r="S35" s="22">
        <v>7.330889935437214E-2</v>
      </c>
      <c r="T35" s="23">
        <v>0.2636435731264109</v>
      </c>
      <c r="U35" s="23">
        <v>8.9204151339362672E-2</v>
      </c>
      <c r="V35" s="24">
        <v>2.5192140238592051E-2</v>
      </c>
      <c r="W35" s="25" t="s">
        <v>266</v>
      </c>
    </row>
    <row r="36" spans="1:23" x14ac:dyDescent="0.25">
      <c r="A36" s="19"/>
      <c r="B36" s="72"/>
      <c r="C36" s="74" t="s">
        <v>110</v>
      </c>
      <c r="D36" s="22">
        <v>7.9979798590159648E-2</v>
      </c>
      <c r="E36" s="23">
        <v>0.20434031169773961</v>
      </c>
      <c r="F36" s="23">
        <v>0.21444200576306233</v>
      </c>
      <c r="G36" s="22">
        <v>6.0801383333022298E-2</v>
      </c>
      <c r="H36" s="23">
        <v>0.1008828481620791</v>
      </c>
      <c r="I36" s="23">
        <v>0.10587005631550093</v>
      </c>
      <c r="J36" s="22">
        <v>5.3140475474552987E-2</v>
      </c>
      <c r="K36" s="23">
        <v>0.10992311263285648</v>
      </c>
      <c r="L36" s="23">
        <v>0.11535723204522014</v>
      </c>
      <c r="M36" s="22">
        <v>7.0355497889118157E-2</v>
      </c>
      <c r="N36" s="23">
        <v>0.25569994960243453</v>
      </c>
      <c r="O36" s="23">
        <v>0.26834064023240189</v>
      </c>
      <c r="P36" s="22">
        <v>7.5520521760127773E-2</v>
      </c>
      <c r="Q36" s="23">
        <v>0.11159736353294662</v>
      </c>
      <c r="R36" s="23">
        <v>7.0905581974852014E-2</v>
      </c>
      <c r="S36" s="22">
        <v>7.0808995262898203E-2</v>
      </c>
      <c r="T36" s="23">
        <v>0.20726621118202285</v>
      </c>
      <c r="U36" s="23">
        <v>7.0128796429839116E-2</v>
      </c>
      <c r="V36" s="24">
        <v>9.2737376290371008E-3</v>
      </c>
      <c r="W36" s="25" t="s">
        <v>266</v>
      </c>
    </row>
    <row r="37" spans="1:23" x14ac:dyDescent="0.25">
      <c r="A37" s="19"/>
      <c r="B37" s="56" t="s">
        <v>232</v>
      </c>
      <c r="C37" s="57"/>
      <c r="D37" s="22"/>
      <c r="E37" s="23"/>
      <c r="F37" s="23"/>
      <c r="G37" s="22"/>
      <c r="H37" s="23"/>
      <c r="I37" s="23"/>
      <c r="J37" s="22"/>
      <c r="K37" s="23"/>
      <c r="L37" s="23"/>
      <c r="M37" s="22"/>
      <c r="N37" s="23"/>
      <c r="O37" s="23"/>
      <c r="P37" s="22"/>
      <c r="Q37" s="23"/>
      <c r="R37" s="23"/>
      <c r="S37" s="22"/>
      <c r="T37" s="23"/>
      <c r="U37" s="23"/>
      <c r="V37" s="24"/>
      <c r="W37" s="25"/>
    </row>
    <row r="38" spans="1:23" x14ac:dyDescent="0.25">
      <c r="A38" s="19"/>
      <c r="B38" s="72"/>
      <c r="C38" s="74" t="s">
        <v>116</v>
      </c>
      <c r="D38" s="22">
        <v>1.7110436349306632E-2</v>
      </c>
      <c r="E38" s="23">
        <v>0.70923338783112688</v>
      </c>
      <c r="F38" s="23">
        <v>0.74429479419415556</v>
      </c>
      <c r="G38" s="22">
        <v>1.2609383690641527E-2</v>
      </c>
      <c r="H38" s="23">
        <v>0.6184031489747992</v>
      </c>
      <c r="I38" s="23">
        <v>0.64897430435806025</v>
      </c>
      <c r="J38" s="22">
        <v>1.0562497432232278E-2</v>
      </c>
      <c r="K38" s="23">
        <v>0.45429418904392133</v>
      </c>
      <c r="L38" s="23">
        <v>0.476752512980335</v>
      </c>
      <c r="M38" s="22">
        <v>1.3538710919830724E-2</v>
      </c>
      <c r="N38" s="23">
        <v>0.56639243138562134</v>
      </c>
      <c r="O38" s="23">
        <v>0.59439240366341206</v>
      </c>
      <c r="P38" s="22">
        <v>1.2930589614737219E-2</v>
      </c>
      <c r="Q38" s="23">
        <v>0.4635456615673571</v>
      </c>
      <c r="R38" s="23">
        <v>0.29452286205352618</v>
      </c>
      <c r="S38" s="22">
        <v>1.3283439259871585E-2</v>
      </c>
      <c r="T38" s="23">
        <v>0.59983365867503657</v>
      </c>
      <c r="U38" s="23">
        <v>0.20295451101793371</v>
      </c>
      <c r="V38" s="24">
        <v>0.71115275020070223</v>
      </c>
      <c r="W38" s="18" t="s">
        <v>264</v>
      </c>
    </row>
    <row r="39" spans="1:23" ht="12.6" thickBot="1" x14ac:dyDescent="0.3">
      <c r="A39" s="28"/>
      <c r="B39" s="75"/>
      <c r="C39" s="76" t="s">
        <v>120</v>
      </c>
      <c r="D39" s="22">
        <v>2.2637224680110896E-3</v>
      </c>
      <c r="E39" s="23">
        <v>0.73320929478886732</v>
      </c>
      <c r="F39" s="23">
        <v>0.76945596545443851</v>
      </c>
      <c r="G39" s="22">
        <v>2.3223785380536359E-3</v>
      </c>
      <c r="H39" s="23">
        <v>1.1082956592631608</v>
      </c>
      <c r="I39" s="23">
        <v>1.1630849643727772</v>
      </c>
      <c r="J39" s="22">
        <v>5.8114434168899342E-4</v>
      </c>
      <c r="K39" s="23">
        <v>0.86851043585063459</v>
      </c>
      <c r="L39" s="23">
        <v>0.91144580500325112</v>
      </c>
      <c r="M39" s="22">
        <v>1.1636591448856101E-3</v>
      </c>
      <c r="N39" s="23">
        <v>0.84432401756046027</v>
      </c>
      <c r="O39" s="23">
        <v>0.88606371564811026</v>
      </c>
      <c r="P39" s="22">
        <v>5.0865612877308642E-3</v>
      </c>
      <c r="Q39" s="23">
        <v>2.5674409562648375</v>
      </c>
      <c r="R39" s="23">
        <v>1.6312741576218679</v>
      </c>
      <c r="S39" s="22">
        <v>3.3223995376307053E-3</v>
      </c>
      <c r="T39" s="23">
        <v>2.9112200630919602</v>
      </c>
      <c r="U39" s="23">
        <v>0.98501515516074234</v>
      </c>
      <c r="V39" s="24">
        <v>4.7508480449252377E-2</v>
      </c>
      <c r="W39" s="25" t="s">
        <v>266</v>
      </c>
    </row>
    <row r="40" spans="1:23" ht="12.6" thickTop="1" x14ac:dyDescent="0.25">
      <c r="A40" s="31" t="s">
        <v>124</v>
      </c>
      <c r="B40" s="32"/>
      <c r="C40" s="33"/>
      <c r="D40" s="219">
        <v>0.17692663078182705</v>
      </c>
      <c r="E40" s="219">
        <v>0.16988116524942368</v>
      </c>
      <c r="F40" s="219">
        <v>0.17827934935980444</v>
      </c>
      <c r="G40" s="219">
        <v>0.13729372690305366</v>
      </c>
      <c r="H40" s="219">
        <v>0.20317521648593104</v>
      </c>
      <c r="I40" s="219">
        <v>0.21321931332391825</v>
      </c>
      <c r="J40" s="219">
        <v>0.11492328378934667</v>
      </c>
      <c r="K40" s="219">
        <v>7.4135661318381715E-2</v>
      </c>
      <c r="L40" s="219">
        <v>7.7800605174767917E-2</v>
      </c>
      <c r="M40" s="219">
        <v>0.16389832579513489</v>
      </c>
      <c r="N40" s="219">
        <v>0.22975359070301071</v>
      </c>
      <c r="O40" s="219">
        <v>0.24111160647781418</v>
      </c>
      <c r="P40" s="219">
        <v>0.17359700899066993</v>
      </c>
      <c r="Q40" s="219">
        <v>0.19038721801943639</v>
      </c>
      <c r="R40" s="219">
        <v>0.1209662671847596</v>
      </c>
      <c r="S40" s="219">
        <v>0.16072373341477264</v>
      </c>
      <c r="T40" s="219">
        <v>0.23222309409765579</v>
      </c>
      <c r="U40" s="219">
        <v>7.8572990741746104E-2</v>
      </c>
      <c r="V40" s="24">
        <v>1.4958120965719517E-2</v>
      </c>
      <c r="W40" s="25" t="s">
        <v>266</v>
      </c>
    </row>
    <row r="41" spans="1:23" x14ac:dyDescent="0.25">
      <c r="A41" s="61" t="s">
        <v>127</v>
      </c>
      <c r="B41" s="49"/>
      <c r="C41" s="49"/>
      <c r="D41" s="22"/>
      <c r="E41" s="23"/>
      <c r="F41" s="23"/>
      <c r="G41" s="22"/>
      <c r="H41" s="23"/>
      <c r="I41" s="23"/>
      <c r="J41" s="22"/>
      <c r="K41" s="23"/>
      <c r="L41" s="23"/>
      <c r="M41" s="22"/>
      <c r="N41" s="23"/>
      <c r="O41" s="23"/>
      <c r="P41" s="22"/>
      <c r="Q41" s="23"/>
      <c r="R41" s="23"/>
      <c r="S41" s="22"/>
      <c r="T41" s="23"/>
      <c r="U41" s="23"/>
      <c r="V41" s="24"/>
      <c r="W41" s="25"/>
    </row>
    <row r="42" spans="1:23" x14ac:dyDescent="0.25">
      <c r="A42" s="19"/>
      <c r="B42" s="64" t="s">
        <v>128</v>
      </c>
      <c r="C42" s="65"/>
      <c r="D42" s="22">
        <v>1.6803377648939855E-2</v>
      </c>
      <c r="E42" s="23">
        <v>0.55722904697248787</v>
      </c>
      <c r="F42" s="23">
        <v>0.58477602147820251</v>
      </c>
      <c r="G42" s="22">
        <v>1.9072892876931941E-2</v>
      </c>
      <c r="H42" s="23">
        <v>0.43037163788347416</v>
      </c>
      <c r="I42" s="23">
        <v>0.45164733519532668</v>
      </c>
      <c r="J42" s="22">
        <v>2.4216487801889359E-2</v>
      </c>
      <c r="K42" s="23">
        <v>0.14839959664392305</v>
      </c>
      <c r="L42" s="23">
        <v>0.1557358256643214</v>
      </c>
      <c r="M42" s="22">
        <v>2.6049603497346016E-2</v>
      </c>
      <c r="N42" s="23">
        <v>0.38712251446430174</v>
      </c>
      <c r="O42" s="23">
        <v>0.40626016368498707</v>
      </c>
      <c r="P42" s="22">
        <v>2.2791926557262379E-2</v>
      </c>
      <c r="Q42" s="23">
        <v>0.50680522840162034</v>
      </c>
      <c r="R42" s="23">
        <v>0.32200867950707091</v>
      </c>
      <c r="S42" s="22">
        <v>2.184984870937182E-2</v>
      </c>
      <c r="T42" s="23">
        <v>0.45012921755655699</v>
      </c>
      <c r="U42" s="23">
        <v>0.1523018155497817</v>
      </c>
      <c r="V42" s="24">
        <v>0.64015957931937484</v>
      </c>
      <c r="W42" s="18" t="s">
        <v>264</v>
      </c>
    </row>
    <row r="43" spans="1:23" ht="12.6" thickBot="1" x14ac:dyDescent="0.3">
      <c r="A43" s="28"/>
      <c r="B43" s="77" t="s">
        <v>131</v>
      </c>
      <c r="C43" s="78"/>
      <c r="D43" s="22">
        <v>2.9821469441605303E-3</v>
      </c>
      <c r="E43" s="23">
        <v>0.80650044205067695</v>
      </c>
      <c r="F43" s="23">
        <v>0.84637030747984665</v>
      </c>
      <c r="G43" s="22">
        <v>1.7167697210849827E-3</v>
      </c>
      <c r="H43" s="23">
        <v>0.9160411557146334</v>
      </c>
      <c r="I43" s="23">
        <v>0.96132623641844361</v>
      </c>
      <c r="J43" s="22">
        <v>5.0392379217689427E-3</v>
      </c>
      <c r="K43" s="23">
        <v>0.69133323767601362</v>
      </c>
      <c r="L43" s="23">
        <v>0.72550973866189017</v>
      </c>
      <c r="M43" s="22">
        <v>2.3006058847236306E-3</v>
      </c>
      <c r="N43" s="23">
        <v>0.91512397673538137</v>
      </c>
      <c r="O43" s="23">
        <v>0.96036371610945304</v>
      </c>
      <c r="P43" s="22">
        <v>1.7836943288883883E-3</v>
      </c>
      <c r="Q43" s="23">
        <v>1.0073921203309883</v>
      </c>
      <c r="R43" s="23">
        <v>0.64006641651405005</v>
      </c>
      <c r="S43" s="22">
        <v>2.3947371991743464E-3</v>
      </c>
      <c r="T43" s="23">
        <v>0.99586350853921779</v>
      </c>
      <c r="U43" s="23">
        <v>0.33695173402344497</v>
      </c>
      <c r="V43" s="24">
        <v>9.4998303877522047E-2</v>
      </c>
      <c r="W43" s="25" t="s">
        <v>265</v>
      </c>
    </row>
    <row r="44" spans="1:23" ht="12.6" thickTop="1" x14ac:dyDescent="0.25">
      <c r="A44" s="31" t="s">
        <v>135</v>
      </c>
      <c r="B44" s="32"/>
      <c r="C44" s="33"/>
      <c r="D44" s="219">
        <v>1.9785524593100384E-2</v>
      </c>
      <c r="E44" s="219">
        <v>0.53410325502170253</v>
      </c>
      <c r="F44" s="219">
        <v>0.56050699120422864</v>
      </c>
      <c r="G44" s="219">
        <v>2.0789662598016925E-2</v>
      </c>
      <c r="H44" s="219">
        <v>0.42134762570066259</v>
      </c>
      <c r="I44" s="219">
        <v>0.44217721519582864</v>
      </c>
      <c r="J44" s="219">
        <v>2.92557257236583E-2</v>
      </c>
      <c r="K44" s="219">
        <v>0.10533557756440275</v>
      </c>
      <c r="L44" s="219">
        <v>0.11054290924511211</v>
      </c>
      <c r="M44" s="219">
        <v>2.8350209382069648E-2</v>
      </c>
      <c r="N44" s="219">
        <v>0.3735596554075456</v>
      </c>
      <c r="O44" s="219">
        <v>0.39202681601194111</v>
      </c>
      <c r="P44" s="219">
        <v>2.4575620886150767E-2</v>
      </c>
      <c r="Q44" s="219">
        <v>0.4643693864616858</v>
      </c>
      <c r="R44" s="219">
        <v>0.29504623188208218</v>
      </c>
      <c r="S44" s="219">
        <v>2.4244585908546164E-2</v>
      </c>
      <c r="T44" s="219">
        <v>0.41968517915423043</v>
      </c>
      <c r="U44" s="219">
        <v>0.14200103492836152</v>
      </c>
      <c r="V44" s="24">
        <v>0.52160094926002998</v>
      </c>
      <c r="W44" s="18" t="s">
        <v>264</v>
      </c>
    </row>
    <row r="45" spans="1:23" x14ac:dyDescent="0.25">
      <c r="A45" s="48" t="s">
        <v>139</v>
      </c>
      <c r="B45" s="49"/>
      <c r="C45" s="49"/>
      <c r="D45" s="22"/>
      <c r="E45" s="23"/>
      <c r="F45" s="23"/>
      <c r="G45" s="22"/>
      <c r="H45" s="23"/>
      <c r="I45" s="23"/>
      <c r="J45" s="22"/>
      <c r="K45" s="23"/>
      <c r="L45" s="23"/>
      <c r="M45" s="22"/>
      <c r="N45" s="23"/>
      <c r="O45" s="23"/>
      <c r="P45" s="22"/>
      <c r="Q45" s="23"/>
      <c r="R45" s="23"/>
      <c r="S45" s="22"/>
      <c r="T45" s="23"/>
      <c r="U45" s="23"/>
      <c r="V45" s="24"/>
      <c r="W45" s="25"/>
    </row>
    <row r="46" spans="1:23" x14ac:dyDescent="0.25">
      <c r="A46" s="19"/>
      <c r="B46" s="64" t="s">
        <v>140</v>
      </c>
      <c r="C46" s="65"/>
      <c r="D46" s="22"/>
      <c r="E46" s="23"/>
      <c r="F46" s="23"/>
      <c r="G46" s="22"/>
      <c r="H46" s="23"/>
      <c r="I46" s="23"/>
      <c r="J46" s="22"/>
      <c r="K46" s="23"/>
      <c r="L46" s="23"/>
      <c r="M46" s="22"/>
      <c r="N46" s="23"/>
      <c r="O46" s="23"/>
      <c r="P46" s="22"/>
      <c r="Q46" s="23"/>
      <c r="R46" s="23"/>
      <c r="S46" s="22"/>
      <c r="T46" s="23"/>
      <c r="U46" s="23"/>
      <c r="V46" s="24"/>
      <c r="W46" s="25"/>
    </row>
    <row r="47" spans="1:23" x14ac:dyDescent="0.25">
      <c r="A47" s="19"/>
      <c r="B47" s="72"/>
      <c r="C47" s="73" t="s">
        <v>141</v>
      </c>
      <c r="D47" s="22">
        <v>5.8359233244995807E-3</v>
      </c>
      <c r="E47" s="23">
        <v>0.26453543230511384</v>
      </c>
      <c r="F47" s="23">
        <v>0.27761291067627808</v>
      </c>
      <c r="G47" s="22">
        <v>4.617240891510924E-3</v>
      </c>
      <c r="H47" s="23">
        <v>0.37897121358448049</v>
      </c>
      <c r="I47" s="23">
        <v>0.39770589803018713</v>
      </c>
      <c r="J47" s="22">
        <v>4.8163332427649452E-3</v>
      </c>
      <c r="K47" s="23">
        <v>0.42720580705860167</v>
      </c>
      <c r="L47" s="23">
        <v>0.44832499949782417</v>
      </c>
      <c r="M47" s="22">
        <v>6.2790847114989638E-3</v>
      </c>
      <c r="N47" s="23">
        <v>0.47390362578949313</v>
      </c>
      <c r="O47" s="23">
        <v>0.49733135477942397</v>
      </c>
      <c r="P47" s="22">
        <v>7.105713394924551E-3</v>
      </c>
      <c r="Q47" s="23">
        <v>0.39639700890234575</v>
      </c>
      <c r="R47" s="23">
        <v>0.25185864360508414</v>
      </c>
      <c r="S47" s="22">
        <v>6.1914405287357274E-3</v>
      </c>
      <c r="T47" s="23">
        <v>0.43176693317161779</v>
      </c>
      <c r="U47" s="23">
        <v>0.14608891236467295</v>
      </c>
      <c r="V47" s="24">
        <v>0.4446986324927556</v>
      </c>
      <c r="W47" s="18" t="s">
        <v>264</v>
      </c>
    </row>
    <row r="48" spans="1:23" x14ac:dyDescent="0.25">
      <c r="A48" s="19"/>
      <c r="B48" s="72"/>
      <c r="C48" s="79" t="s">
        <v>144</v>
      </c>
      <c r="D48" s="22">
        <v>8.9390186282719743E-3</v>
      </c>
      <c r="E48" s="23">
        <v>0.17255232610186402</v>
      </c>
      <c r="F48" s="23">
        <v>0.18108256075825027</v>
      </c>
      <c r="G48" s="22">
        <v>7.0525058618421711E-3</v>
      </c>
      <c r="H48" s="23">
        <v>0.27985572840918971</v>
      </c>
      <c r="I48" s="23">
        <v>0.29369057542165489</v>
      </c>
      <c r="J48" s="22">
        <v>8.6232267248975026E-3</v>
      </c>
      <c r="K48" s="23">
        <v>0.49753951371076954</v>
      </c>
      <c r="L48" s="23">
        <v>0.52213569794459846</v>
      </c>
      <c r="M48" s="22">
        <v>9.0037500263530756E-3</v>
      </c>
      <c r="N48" s="23">
        <v>0.38386175012630058</v>
      </c>
      <c r="O48" s="23">
        <v>0.40283820137538678</v>
      </c>
      <c r="P48" s="22">
        <v>7.2485418048727837E-3</v>
      </c>
      <c r="Q48" s="23">
        <v>0.40015218895344479</v>
      </c>
      <c r="R48" s="23">
        <v>0.25424457118002119</v>
      </c>
      <c r="S48" s="22">
        <v>7.8132251571424848E-3</v>
      </c>
      <c r="T48" s="23">
        <v>0.38720981336806648</v>
      </c>
      <c r="U48" s="23">
        <v>0.13101295200247462</v>
      </c>
      <c r="V48" s="24">
        <v>0.68394561642758134</v>
      </c>
      <c r="W48" s="18" t="s">
        <v>264</v>
      </c>
    </row>
    <row r="49" spans="1:23" ht="12.6" thickBot="1" x14ac:dyDescent="0.3">
      <c r="A49" s="28"/>
      <c r="B49" s="58" t="s">
        <v>148</v>
      </c>
      <c r="C49" s="59"/>
      <c r="D49" s="22">
        <v>1.1435104438870433E-2</v>
      </c>
      <c r="E49" s="23">
        <v>0.84912202915741664</v>
      </c>
      <c r="F49" s="23">
        <v>0.89109892001859048</v>
      </c>
      <c r="G49" s="22">
        <v>7.8583046455118523E-3</v>
      </c>
      <c r="H49" s="23">
        <v>1.000361092963532</v>
      </c>
      <c r="I49" s="23">
        <v>1.0498145837212309</v>
      </c>
      <c r="J49" s="22">
        <v>8.6343793978149053E-3</v>
      </c>
      <c r="K49" s="23">
        <v>0.8035586720164335</v>
      </c>
      <c r="L49" s="23">
        <v>0.84328310916153348</v>
      </c>
      <c r="M49" s="22">
        <v>1.7398531385394447E-2</v>
      </c>
      <c r="N49" s="23">
        <v>0.59848689909142461</v>
      </c>
      <c r="O49" s="23">
        <v>0.62807348191737278</v>
      </c>
      <c r="P49" s="22">
        <v>1.2427489116585836E-2</v>
      </c>
      <c r="Q49" s="23">
        <v>1.0054653294493894</v>
      </c>
      <c r="R49" s="23">
        <v>0.6388421919940569</v>
      </c>
      <c r="S49" s="22">
        <v>1.1651672780070149E-2</v>
      </c>
      <c r="T49" s="23">
        <v>0.91403967702138389</v>
      </c>
      <c r="U49" s="23">
        <v>0.30926653250941583</v>
      </c>
      <c r="V49" s="24">
        <v>0.71065558799570361</v>
      </c>
      <c r="W49" s="18" t="s">
        <v>264</v>
      </c>
    </row>
    <row r="50" spans="1:23" ht="12.6" thickTop="1" x14ac:dyDescent="0.25">
      <c r="A50" s="31" t="s">
        <v>152</v>
      </c>
      <c r="B50" s="32"/>
      <c r="C50" s="33"/>
      <c r="D50" s="219">
        <v>2.6210046391641987E-2</v>
      </c>
      <c r="E50" s="219">
        <v>0.4154894277188349</v>
      </c>
      <c r="F50" s="219">
        <v>0.43602941344813195</v>
      </c>
      <c r="G50" s="219">
        <v>1.9528051398864949E-2</v>
      </c>
      <c r="H50" s="219">
        <v>0.34622504057061615</v>
      </c>
      <c r="I50" s="219">
        <v>0.36334089699923783</v>
      </c>
      <c r="J50" s="219">
        <v>2.2073939365477351E-2</v>
      </c>
      <c r="K50" s="219">
        <v>0.23526580427749327</v>
      </c>
      <c r="L50" s="219">
        <v>0.24689631985759464</v>
      </c>
      <c r="M50" s="219">
        <v>3.2681366123246486E-2</v>
      </c>
      <c r="N50" s="219">
        <v>0.33996382414064041</v>
      </c>
      <c r="O50" s="219">
        <v>0.35677015332851891</v>
      </c>
      <c r="P50" s="219">
        <v>2.6781744316383169E-2</v>
      </c>
      <c r="Q50" s="219">
        <v>0.45335671087702162</v>
      </c>
      <c r="R50" s="219">
        <v>0.2880491116391804</v>
      </c>
      <c r="S50" s="219">
        <v>2.5656338465948364E-2</v>
      </c>
      <c r="T50" s="219">
        <v>0.41923087968629136</v>
      </c>
      <c r="U50" s="219">
        <v>0.14184732210308434</v>
      </c>
      <c r="V50" s="24">
        <v>0.4901294380625304</v>
      </c>
      <c r="W50" s="18" t="s">
        <v>264</v>
      </c>
    </row>
    <row r="51" spans="1:23" x14ac:dyDescent="0.25">
      <c r="A51" s="48" t="s">
        <v>155</v>
      </c>
      <c r="B51" s="49"/>
      <c r="C51" s="49"/>
      <c r="D51" s="22"/>
      <c r="E51" s="23"/>
      <c r="F51" s="23"/>
      <c r="G51" s="22"/>
      <c r="H51" s="23"/>
      <c r="I51" s="23"/>
      <c r="J51" s="22"/>
      <c r="K51" s="23"/>
      <c r="L51" s="23"/>
      <c r="M51" s="22"/>
      <c r="N51" s="23"/>
      <c r="O51" s="23"/>
      <c r="P51" s="22"/>
      <c r="Q51" s="23"/>
      <c r="R51" s="23"/>
      <c r="S51" s="22"/>
      <c r="T51" s="23"/>
      <c r="U51" s="23"/>
      <c r="V51" s="24"/>
      <c r="W51" s="25"/>
    </row>
    <row r="52" spans="1:23" x14ac:dyDescent="0.25">
      <c r="A52" s="19"/>
      <c r="B52" s="50" t="s">
        <v>156</v>
      </c>
      <c r="C52" s="51"/>
      <c r="D52" s="22">
        <v>1.5235726987229472E-2</v>
      </c>
      <c r="E52" s="23">
        <v>0.74134762279722388</v>
      </c>
      <c r="F52" s="23">
        <v>0.77799661691557165</v>
      </c>
      <c r="G52" s="22">
        <v>6.7114503780101708E-3</v>
      </c>
      <c r="H52" s="23">
        <v>0.40176638600284492</v>
      </c>
      <c r="I52" s="23">
        <v>0.42162796438359268</v>
      </c>
      <c r="J52" s="22">
        <v>1.4331043896268606E-2</v>
      </c>
      <c r="K52" s="23">
        <v>0.95104339436827678</v>
      </c>
      <c r="L52" s="23">
        <v>0.9980588331377217</v>
      </c>
      <c r="M52" s="22">
        <v>2.2259432113595753E-2</v>
      </c>
      <c r="N52" s="23">
        <v>0.57475771258446007</v>
      </c>
      <c r="O52" s="23">
        <v>0.60317122789122524</v>
      </c>
      <c r="P52" s="22">
        <v>1.5605342119207062E-2</v>
      </c>
      <c r="Q52" s="23">
        <v>0.85557157803975781</v>
      </c>
      <c r="R52" s="23">
        <v>0.54360424602810276</v>
      </c>
      <c r="S52" s="22">
        <v>1.4755575601076895E-2</v>
      </c>
      <c r="T52" s="23">
        <v>0.84386371669239579</v>
      </c>
      <c r="U52" s="23">
        <v>0.28552240360333908</v>
      </c>
      <c r="V52" s="24">
        <v>0.41087778843976847</v>
      </c>
      <c r="W52" s="18" t="s">
        <v>264</v>
      </c>
    </row>
    <row r="53" spans="1:23" x14ac:dyDescent="0.25">
      <c r="A53" s="19"/>
      <c r="B53" s="56" t="s">
        <v>233</v>
      </c>
      <c r="C53" s="57"/>
      <c r="D53" s="22"/>
      <c r="E53" s="23"/>
      <c r="F53" s="23"/>
      <c r="G53" s="22"/>
      <c r="H53" s="23"/>
      <c r="I53" s="23"/>
      <c r="J53" s="22"/>
      <c r="K53" s="23"/>
      <c r="L53" s="23"/>
      <c r="M53" s="22"/>
      <c r="N53" s="23"/>
      <c r="O53" s="23"/>
      <c r="P53" s="22"/>
      <c r="Q53" s="23"/>
      <c r="R53" s="23"/>
      <c r="S53" s="22"/>
      <c r="T53" s="23"/>
      <c r="U53" s="23"/>
      <c r="V53" s="24"/>
      <c r="W53" s="25"/>
    </row>
    <row r="54" spans="1:23" x14ac:dyDescent="0.25">
      <c r="A54" s="19"/>
      <c r="B54" s="72"/>
      <c r="C54" s="73" t="s">
        <v>275</v>
      </c>
      <c r="D54" s="22">
        <v>2.5738032012416787E-2</v>
      </c>
      <c r="E54" s="23">
        <v>0.68814795176067711</v>
      </c>
      <c r="F54" s="23">
        <v>0.72216698609907737</v>
      </c>
      <c r="G54" s="22">
        <v>1.3768205377656023E-2</v>
      </c>
      <c r="H54" s="23">
        <v>0.56321038197641193</v>
      </c>
      <c r="I54" s="23">
        <v>0.59105304760547772</v>
      </c>
      <c r="J54" s="22">
        <v>2.5194371761627244E-2</v>
      </c>
      <c r="K54" s="23">
        <v>0.54534049805734264</v>
      </c>
      <c r="L54" s="23">
        <v>0.57229975454000237</v>
      </c>
      <c r="M54" s="22">
        <v>3.9354050736360967E-2</v>
      </c>
      <c r="N54" s="23">
        <v>0.58180408265355188</v>
      </c>
      <c r="O54" s="23">
        <v>0.6105659397736265</v>
      </c>
      <c r="P54" s="22">
        <v>2.5241623700821902E-2</v>
      </c>
      <c r="Q54" s="23">
        <v>0.46524696726014697</v>
      </c>
      <c r="R54" s="23">
        <v>0.29560382011960784</v>
      </c>
      <c r="S54" s="22">
        <v>2.5039145313946215E-2</v>
      </c>
      <c r="T54" s="23">
        <v>0.66513020906220921</v>
      </c>
      <c r="U54" s="23">
        <v>0.2250476851226666</v>
      </c>
      <c r="V54" s="24">
        <v>0.13674364091784799</v>
      </c>
      <c r="W54" s="18" t="s">
        <v>264</v>
      </c>
    </row>
    <row r="55" spans="1:23" ht="12.6" thickBot="1" x14ac:dyDescent="0.3">
      <c r="A55" s="28"/>
      <c r="B55" s="75"/>
      <c r="C55" s="76" t="s">
        <v>165</v>
      </c>
      <c r="D55" s="22">
        <v>1.1187872749081545E-2</v>
      </c>
      <c r="E55" s="23">
        <v>0.74781016601641059</v>
      </c>
      <c r="F55" s="23">
        <v>0.78477864009415432</v>
      </c>
      <c r="G55" s="22">
        <v>6.2280790283797023E-3</v>
      </c>
      <c r="H55" s="23">
        <v>0.82462896025942933</v>
      </c>
      <c r="I55" s="23">
        <v>0.86539502058661477</v>
      </c>
      <c r="J55" s="22">
        <v>1.0614585521536338E-2</v>
      </c>
      <c r="K55" s="23">
        <v>0.80811360791808284</v>
      </c>
      <c r="L55" s="23">
        <v>0.84806322123416611</v>
      </c>
      <c r="M55" s="22">
        <v>1.555110327697048E-2</v>
      </c>
      <c r="N55" s="23">
        <v>0.67001792297027896</v>
      </c>
      <c r="O55" s="23">
        <v>0.70314068773409322</v>
      </c>
      <c r="P55" s="22">
        <v>1.0674469846906181E-2</v>
      </c>
      <c r="Q55" s="23">
        <v>0.44476441915943687</v>
      </c>
      <c r="R55" s="23">
        <v>0.28258982993712495</v>
      </c>
      <c r="S55" s="22">
        <v>1.0579121911948028E-2</v>
      </c>
      <c r="T55" s="23">
        <v>0.74461646447816865</v>
      </c>
      <c r="U55" s="23">
        <v>0.25194196467381175</v>
      </c>
      <c r="V55" s="24">
        <v>0.40135361829368355</v>
      </c>
      <c r="W55" s="18" t="s">
        <v>264</v>
      </c>
    </row>
    <row r="56" spans="1:23" ht="12.6" thickTop="1" x14ac:dyDescent="0.25">
      <c r="A56" s="31" t="s">
        <v>169</v>
      </c>
      <c r="B56" s="32"/>
      <c r="C56" s="33"/>
      <c r="D56" s="219">
        <v>5.2161631748727795E-2</v>
      </c>
      <c r="E56" s="219">
        <v>0.27230925030869552</v>
      </c>
      <c r="F56" s="219">
        <v>0.28577103234730172</v>
      </c>
      <c r="G56" s="219">
        <v>2.6707734784045895E-2</v>
      </c>
      <c r="H56" s="219">
        <v>0.49760130857046325</v>
      </c>
      <c r="I56" s="219">
        <v>0.52220054767272339</v>
      </c>
      <c r="J56" s="219">
        <v>5.0140001179432188E-2</v>
      </c>
      <c r="K56" s="219">
        <v>0.39467563256051791</v>
      </c>
      <c r="L56" s="219">
        <v>0.41418667500749962</v>
      </c>
      <c r="M56" s="219">
        <v>7.7164586126927198E-2</v>
      </c>
      <c r="N56" s="219">
        <v>0.51529402987289308</v>
      </c>
      <c r="O56" s="219">
        <v>0.54076791997424023</v>
      </c>
      <c r="P56" s="219">
        <v>5.1521435666935143E-2</v>
      </c>
      <c r="Q56" s="219">
        <v>0.34398671058243641</v>
      </c>
      <c r="R56" s="219">
        <v>0.21855872874865781</v>
      </c>
      <c r="S56" s="219">
        <v>5.0373842826971139E-2</v>
      </c>
      <c r="T56" s="219">
        <v>0.52737404972386526</v>
      </c>
      <c r="U56" s="219">
        <v>0.17843770658298497</v>
      </c>
      <c r="V56" s="24">
        <v>1.9324682000726148E-2</v>
      </c>
      <c r="W56" s="25" t="s">
        <v>266</v>
      </c>
    </row>
    <row r="57" spans="1:23" x14ac:dyDescent="0.25">
      <c r="A57" s="48" t="s">
        <v>172</v>
      </c>
      <c r="B57" s="49"/>
      <c r="C57" s="49"/>
      <c r="D57" s="22"/>
      <c r="E57" s="23"/>
      <c r="F57" s="23"/>
      <c r="G57" s="22"/>
      <c r="H57" s="23"/>
      <c r="I57" s="23"/>
      <c r="J57" s="22"/>
      <c r="K57" s="23"/>
      <c r="L57" s="23"/>
      <c r="M57" s="22"/>
      <c r="N57" s="23"/>
      <c r="O57" s="23"/>
      <c r="P57" s="22"/>
      <c r="Q57" s="23"/>
      <c r="R57" s="23"/>
      <c r="S57" s="22"/>
      <c r="T57" s="23"/>
      <c r="U57" s="23"/>
      <c r="V57" s="24"/>
      <c r="W57" s="25"/>
    </row>
    <row r="58" spans="1:23" x14ac:dyDescent="0.25">
      <c r="A58" s="19"/>
      <c r="B58" s="64" t="s">
        <v>173</v>
      </c>
      <c r="C58" s="65"/>
      <c r="D58" s="22">
        <v>0</v>
      </c>
      <c r="E58" s="23">
        <v>0</v>
      </c>
      <c r="F58" s="23">
        <v>0</v>
      </c>
      <c r="G58" s="22">
        <v>0</v>
      </c>
      <c r="H58" s="23">
        <v>0</v>
      </c>
      <c r="I58" s="23">
        <v>0</v>
      </c>
      <c r="J58" s="22">
        <v>3.4254102120062299E-4</v>
      </c>
      <c r="K58" s="23">
        <v>2.2360679774997898</v>
      </c>
      <c r="L58" s="23">
        <v>2.3466094288184123</v>
      </c>
      <c r="M58" s="22">
        <v>0</v>
      </c>
      <c r="N58" s="23">
        <v>0</v>
      </c>
      <c r="O58" s="23">
        <v>0</v>
      </c>
      <c r="P58" s="22">
        <v>0</v>
      </c>
      <c r="Q58" s="23">
        <v>0</v>
      </c>
      <c r="R58" s="23">
        <v>0</v>
      </c>
      <c r="S58" s="22">
        <v>4.1059670643189929E-5</v>
      </c>
      <c r="T58" s="23">
        <v>5.8309518948453016</v>
      </c>
      <c r="U58" s="23">
        <v>1.9729102784953021</v>
      </c>
      <c r="V58" s="24">
        <v>0.27412363821875679</v>
      </c>
      <c r="W58" s="18" t="s">
        <v>264</v>
      </c>
    </row>
    <row r="59" spans="1:23" x14ac:dyDescent="0.25">
      <c r="A59" s="19"/>
      <c r="B59" s="80"/>
      <c r="C59" s="74" t="s">
        <v>175</v>
      </c>
      <c r="D59" s="22">
        <v>4.608174085899274E-5</v>
      </c>
      <c r="E59" s="23">
        <v>2.2360679774997898</v>
      </c>
      <c r="F59" s="23">
        <v>2.3466094288184123</v>
      </c>
      <c r="G59" s="22">
        <v>2.5606602781661555E-4</v>
      </c>
      <c r="H59" s="23">
        <v>0.7326166708617734</v>
      </c>
      <c r="I59" s="23">
        <v>0.76883404478429118</v>
      </c>
      <c r="J59" s="22">
        <v>2.5474820457599707E-5</v>
      </c>
      <c r="K59" s="23">
        <v>2.2360679774997898</v>
      </c>
      <c r="L59" s="23">
        <v>2.3466094288184123</v>
      </c>
      <c r="M59" s="22">
        <v>0</v>
      </c>
      <c r="N59" s="23">
        <v>0</v>
      </c>
      <c r="O59" s="23">
        <v>0</v>
      </c>
      <c r="P59" s="22">
        <v>1.7106193284497579E-4</v>
      </c>
      <c r="Q59" s="23">
        <v>2.4868397133362983</v>
      </c>
      <c r="R59" s="23">
        <v>1.5800625711039011</v>
      </c>
      <c r="S59" s="22">
        <v>1.3028957755784772E-4</v>
      </c>
      <c r="T59" s="23">
        <v>2.5241511926880054</v>
      </c>
      <c r="U59" s="23">
        <v>0.85404989139641352</v>
      </c>
      <c r="V59" s="24">
        <v>0.69952296187585772</v>
      </c>
      <c r="W59" s="18" t="s">
        <v>264</v>
      </c>
    </row>
    <row r="60" spans="1:23" x14ac:dyDescent="0.25">
      <c r="A60" s="81"/>
      <c r="B60" s="80"/>
      <c r="C60" s="74" t="s">
        <v>179</v>
      </c>
      <c r="D60" s="22">
        <v>3.9926536901398703E-3</v>
      </c>
      <c r="E60" s="23">
        <v>1.1168153455035219</v>
      </c>
      <c r="F60" s="23">
        <v>1.1720258267541437</v>
      </c>
      <c r="G60" s="22">
        <v>8.9703633643933888E-4</v>
      </c>
      <c r="H60" s="23">
        <v>1.3425495636992253</v>
      </c>
      <c r="I60" s="23">
        <v>1.4089193604727717</v>
      </c>
      <c r="J60" s="22">
        <v>5.228706898922339E-3</v>
      </c>
      <c r="K60" s="23">
        <v>0.99076784623674674</v>
      </c>
      <c r="L60" s="23">
        <v>1.0397470887038267</v>
      </c>
      <c r="M60" s="22">
        <v>5.6196222118866032E-3</v>
      </c>
      <c r="N60" s="23">
        <v>0.96958337036878228</v>
      </c>
      <c r="O60" s="23">
        <v>1.0175153447154686</v>
      </c>
      <c r="P60" s="22">
        <v>1.1796192943309872E-2</v>
      </c>
      <c r="Q60" s="23">
        <v>1.1426962838191395</v>
      </c>
      <c r="R60" s="23">
        <v>0.72603458056405035</v>
      </c>
      <c r="S60" s="22">
        <v>7.6147506514701851E-3</v>
      </c>
      <c r="T60" s="23">
        <v>1.4775159713182255</v>
      </c>
      <c r="U60" s="23">
        <v>0.49991948124827285</v>
      </c>
      <c r="V60" s="24">
        <v>0.32359475715825387</v>
      </c>
      <c r="W60" s="18" t="s">
        <v>264</v>
      </c>
    </row>
    <row r="61" spans="1:23" x14ac:dyDescent="0.25">
      <c r="A61" s="19"/>
      <c r="B61" s="64" t="s">
        <v>276</v>
      </c>
      <c r="C61" s="65"/>
      <c r="D61" s="22">
        <v>2.6167845702070876E-4</v>
      </c>
      <c r="E61" s="23">
        <v>1.2677129952326409</v>
      </c>
      <c r="F61" s="23">
        <v>1.3303831983564218</v>
      </c>
      <c r="G61" s="22">
        <v>2.206355082445053E-4</v>
      </c>
      <c r="H61" s="23">
        <v>1.8718750043083776</v>
      </c>
      <c r="I61" s="23">
        <v>1.9644123429516611</v>
      </c>
      <c r="J61" s="22">
        <v>2.1494379761099756E-4</v>
      </c>
      <c r="K61" s="23">
        <v>1.2939237547582052</v>
      </c>
      <c r="L61" s="23">
        <v>1.357889703551292</v>
      </c>
      <c r="M61" s="22">
        <v>1.7530015812480492E-4</v>
      </c>
      <c r="N61" s="23">
        <v>2.2360679774997898</v>
      </c>
      <c r="O61" s="23">
        <v>2.3466094288184123</v>
      </c>
      <c r="P61" s="22">
        <v>4.8412187790592662E-4</v>
      </c>
      <c r="Q61" s="23">
        <v>1.5723265838817477</v>
      </c>
      <c r="R61" s="23">
        <v>0.99900864998259864</v>
      </c>
      <c r="S61" s="22">
        <v>3.4868551507574882E-4</v>
      </c>
      <c r="T61" s="23">
        <v>1.7127662387943599</v>
      </c>
      <c r="U61" s="23">
        <v>0.57951672010265864</v>
      </c>
      <c r="V61" s="24">
        <v>0.37500689370981249</v>
      </c>
      <c r="W61" s="18" t="s">
        <v>264</v>
      </c>
    </row>
    <row r="62" spans="1:23" x14ac:dyDescent="0.25">
      <c r="A62" s="31" t="s">
        <v>186</v>
      </c>
      <c r="B62" s="32"/>
      <c r="C62" s="33"/>
      <c r="D62" s="219">
        <v>4.3004138880195723E-3</v>
      </c>
      <c r="E62" s="219">
        <v>1.0192451702943579</v>
      </c>
      <c r="F62" s="219">
        <v>1.0696322074987514</v>
      </c>
      <c r="G62" s="219">
        <v>1.3737378725004598E-3</v>
      </c>
      <c r="H62" s="219">
        <v>0.94304038793309808</v>
      </c>
      <c r="I62" s="219">
        <v>0.98966019295832841</v>
      </c>
      <c r="J62" s="219">
        <v>5.8116665381915599E-3</v>
      </c>
      <c r="K62" s="219">
        <v>0.87191966583056602</v>
      </c>
      <c r="L62" s="219">
        <v>0.91502357244879318</v>
      </c>
      <c r="M62" s="219">
        <v>5.7949223700114088E-3</v>
      </c>
      <c r="N62" s="219">
        <v>0.93628193926142056</v>
      </c>
      <c r="O62" s="219">
        <v>0.98256763605186226</v>
      </c>
      <c r="P62" s="219">
        <v>1.2451376754060774E-2</v>
      </c>
      <c r="Q62" s="219">
        <v>1.0836781888731035</v>
      </c>
      <c r="R62" s="219">
        <v>0.6885362720313376</v>
      </c>
      <c r="S62" s="219">
        <v>8.1347854147469714E-3</v>
      </c>
      <c r="T62" s="219">
        <v>1.3794634165190343</v>
      </c>
      <c r="U62" s="219">
        <v>0.46674326976776626</v>
      </c>
      <c r="V62" s="24">
        <v>0.28956968960036311</v>
      </c>
      <c r="W62" s="18" t="s">
        <v>264</v>
      </c>
    </row>
    <row r="63" spans="1:23" x14ac:dyDescent="0.25">
      <c r="A63" s="48" t="s">
        <v>277</v>
      </c>
      <c r="B63" s="49"/>
      <c r="C63" s="49"/>
      <c r="D63" s="22">
        <v>0</v>
      </c>
      <c r="E63" s="23">
        <v>0</v>
      </c>
      <c r="F63" s="23">
        <v>0</v>
      </c>
      <c r="G63" s="22">
        <v>0</v>
      </c>
      <c r="H63" s="23">
        <v>0</v>
      </c>
      <c r="I63" s="23">
        <v>0</v>
      </c>
      <c r="J63" s="22">
        <v>4.7765288357999451E-6</v>
      </c>
      <c r="K63" s="23">
        <v>2.2360679774997894</v>
      </c>
      <c r="L63" s="23">
        <v>2.3466094288184114</v>
      </c>
      <c r="M63" s="22">
        <v>0</v>
      </c>
      <c r="N63" s="23">
        <v>0</v>
      </c>
      <c r="O63" s="23">
        <v>0</v>
      </c>
      <c r="P63" s="22">
        <v>0</v>
      </c>
      <c r="Q63" s="23">
        <v>0</v>
      </c>
      <c r="R63" s="23">
        <v>0</v>
      </c>
      <c r="S63" s="22">
        <v>5.7255244971310467E-7</v>
      </c>
      <c r="T63" s="23">
        <v>5.8309518948452999</v>
      </c>
      <c r="U63" s="23">
        <v>1.9729102784953014</v>
      </c>
      <c r="V63" s="24">
        <v>0.27412363821875768</v>
      </c>
      <c r="W63" s="18" t="s">
        <v>264</v>
      </c>
    </row>
    <row r="64" spans="1:23" x14ac:dyDescent="0.25">
      <c r="A64" s="19"/>
      <c r="B64" s="64" t="s">
        <v>278</v>
      </c>
      <c r="C64" s="65"/>
      <c r="D64" s="22">
        <v>1.2985176263480456E-3</v>
      </c>
      <c r="E64" s="23">
        <v>1.8138635717252327</v>
      </c>
      <c r="F64" s="23">
        <v>1.903533078077486</v>
      </c>
      <c r="G64" s="22">
        <v>3.7524141183189585E-4</v>
      </c>
      <c r="H64" s="23">
        <v>0.92804150173239675</v>
      </c>
      <c r="I64" s="23">
        <v>0.97391982722056836</v>
      </c>
      <c r="J64" s="22">
        <v>1.6940755604303807E-3</v>
      </c>
      <c r="K64" s="23">
        <v>1.2443495445044213</v>
      </c>
      <c r="L64" s="23">
        <v>1.3058647604912743</v>
      </c>
      <c r="M64" s="22">
        <v>1.9266322140573803E-3</v>
      </c>
      <c r="N64" s="23">
        <v>1.205666311510762</v>
      </c>
      <c r="O64" s="23">
        <v>1.2652691971213281</v>
      </c>
      <c r="P64" s="22">
        <v>1.0761954610052844E-3</v>
      </c>
      <c r="Q64" s="23">
        <v>1.4439010988935148</v>
      </c>
      <c r="R64" s="23">
        <v>0.9174109897403393</v>
      </c>
      <c r="S64" s="22">
        <v>1.1656591925240946E-3</v>
      </c>
      <c r="T64" s="23">
        <v>1.5313122046688425</v>
      </c>
      <c r="U64" s="23">
        <v>0.51812150788745504</v>
      </c>
      <c r="V64" s="24">
        <v>0.68879042184802486</v>
      </c>
      <c r="W64" s="18" t="s">
        <v>264</v>
      </c>
    </row>
    <row r="65" spans="1:23" ht="12.6" thickBot="1" x14ac:dyDescent="0.3">
      <c r="A65" s="28"/>
      <c r="B65" s="77" t="s">
        <v>279</v>
      </c>
      <c r="C65" s="78"/>
      <c r="D65" s="22">
        <v>6.5501903078139681E-4</v>
      </c>
      <c r="E65" s="23">
        <v>1.072743688274044</v>
      </c>
      <c r="F65" s="23">
        <v>1.12577545894825</v>
      </c>
      <c r="G65" s="22">
        <v>3.7556350746436951E-3</v>
      </c>
      <c r="H65" s="23">
        <v>0.78563998368962007</v>
      </c>
      <c r="I65" s="23">
        <v>0.82447859901118736</v>
      </c>
      <c r="J65" s="22">
        <v>1.7800530794747794E-3</v>
      </c>
      <c r="K65" s="23">
        <v>0.57012609365014155</v>
      </c>
      <c r="L65" s="23">
        <v>0.59831064191113437</v>
      </c>
      <c r="M65" s="22">
        <v>6.1238188571598531E-3</v>
      </c>
      <c r="N65" s="23">
        <v>1.3140935168512251</v>
      </c>
      <c r="O65" s="23">
        <v>1.3790565707399303</v>
      </c>
      <c r="P65" s="22">
        <v>2.9014096765065311E-3</v>
      </c>
      <c r="Q65" s="23">
        <v>1.3761601748646624</v>
      </c>
      <c r="R65" s="23">
        <v>0.87437046002063867</v>
      </c>
      <c r="S65" s="22">
        <v>2.8832306856259636E-3</v>
      </c>
      <c r="T65" s="23">
        <v>1.4873079571855796</v>
      </c>
      <c r="U65" s="23">
        <v>0.50323261260537799</v>
      </c>
      <c r="V65" s="24">
        <v>0.41073947677923878</v>
      </c>
      <c r="W65" s="18" t="s">
        <v>264</v>
      </c>
    </row>
    <row r="66" spans="1:23" ht="12.6" thickTop="1" x14ac:dyDescent="0.25">
      <c r="A66" s="31" t="s">
        <v>194</v>
      </c>
      <c r="B66" s="82"/>
      <c r="C66" s="83"/>
      <c r="D66" s="219">
        <v>1.9535366571294425E-3</v>
      </c>
      <c r="E66" s="219">
        <v>1.4938373947173564</v>
      </c>
      <c r="F66" s="219">
        <v>1.5676862022257594</v>
      </c>
      <c r="G66" s="219">
        <v>4.1308764864755911E-3</v>
      </c>
      <c r="H66" s="219">
        <v>0.72325698693601381</v>
      </c>
      <c r="I66" s="219">
        <v>0.75901165889443734</v>
      </c>
      <c r="J66" s="219">
        <v>3.4789051687409596E-3</v>
      </c>
      <c r="K66" s="219">
        <v>0.61884164682537779</v>
      </c>
      <c r="L66" s="219">
        <v>0.64943447963047529</v>
      </c>
      <c r="M66" s="219">
        <v>8.0504510712172319E-3</v>
      </c>
      <c r="N66" s="219">
        <v>1.1552982269477534</v>
      </c>
      <c r="O66" s="219">
        <v>1.212411134067612</v>
      </c>
      <c r="P66" s="219">
        <v>3.9776051375118157E-3</v>
      </c>
      <c r="Q66" s="219">
        <v>1.2100233257796664</v>
      </c>
      <c r="R66" s="219">
        <v>0.76881214216340721</v>
      </c>
      <c r="S66" s="219">
        <v>4.0494624305997713E-3</v>
      </c>
      <c r="T66" s="219">
        <v>1.2513482379385426</v>
      </c>
      <c r="U66" s="219">
        <v>0.42339532980685551</v>
      </c>
      <c r="V66" s="24">
        <v>0.53003195736833564</v>
      </c>
      <c r="W66" s="18" t="s">
        <v>264</v>
      </c>
    </row>
    <row r="67" spans="1:23" x14ac:dyDescent="0.25">
      <c r="A67" s="48" t="s">
        <v>198</v>
      </c>
      <c r="B67" s="49"/>
      <c r="C67" s="49"/>
      <c r="D67" s="22">
        <v>0</v>
      </c>
      <c r="E67" s="23">
        <v>0</v>
      </c>
      <c r="F67" s="23">
        <v>0</v>
      </c>
      <c r="G67" s="22">
        <v>0</v>
      </c>
      <c r="H67" s="23">
        <v>0</v>
      </c>
      <c r="I67" s="23">
        <v>0</v>
      </c>
      <c r="J67" s="22">
        <v>0</v>
      </c>
      <c r="K67" s="23">
        <v>0</v>
      </c>
      <c r="L67" s="23">
        <v>0</v>
      </c>
      <c r="M67" s="22">
        <v>6.7949680339805341E-4</v>
      </c>
      <c r="N67" s="23">
        <v>2.2360679774997898</v>
      </c>
      <c r="O67" s="23">
        <v>2.3466094288184123</v>
      </c>
      <c r="P67" s="22">
        <v>0</v>
      </c>
      <c r="Q67" s="23">
        <v>0</v>
      </c>
      <c r="R67" s="23">
        <v>0</v>
      </c>
      <c r="S67" s="22">
        <v>6.8503637943852791E-5</v>
      </c>
      <c r="T67" s="23">
        <v>5.8309518948453007</v>
      </c>
      <c r="U67" s="23">
        <v>1.9729102784953019</v>
      </c>
      <c r="V67" s="24">
        <v>0.27412363821875879</v>
      </c>
      <c r="W67" s="18" t="s">
        <v>264</v>
      </c>
    </row>
    <row r="68" spans="1:23" x14ac:dyDescent="0.25">
      <c r="A68" s="19"/>
      <c r="B68" s="56" t="s">
        <v>199</v>
      </c>
      <c r="C68" s="57"/>
      <c r="D68" s="22">
        <v>1.1708053731102654E-2</v>
      </c>
      <c r="E68" s="23">
        <v>0.19196654882974029</v>
      </c>
      <c r="F68" s="23">
        <v>0.20145653800976226</v>
      </c>
      <c r="G68" s="22">
        <v>1.0825876397358688E-2</v>
      </c>
      <c r="H68" s="23">
        <v>0.37048410667883941</v>
      </c>
      <c r="I68" s="23">
        <v>0.38879922556380009</v>
      </c>
      <c r="J68" s="22">
        <v>7.8191777042045107E-3</v>
      </c>
      <c r="K68" s="23">
        <v>0.34557720130128955</v>
      </c>
      <c r="L68" s="23">
        <v>0.36266103138108224</v>
      </c>
      <c r="M68" s="22">
        <v>8.414407589990635E-3</v>
      </c>
      <c r="N68" s="23">
        <v>0.59765501377892516</v>
      </c>
      <c r="O68" s="23">
        <v>0.6272004718221299</v>
      </c>
      <c r="P68" s="22">
        <v>1.1519277341871378E-2</v>
      </c>
      <c r="Q68" s="23">
        <v>0.24301049710819073</v>
      </c>
      <c r="R68" s="23">
        <v>0.1544015035656944</v>
      </c>
      <c r="S68" s="22">
        <v>1.0688515174208437E-2</v>
      </c>
      <c r="T68" s="23">
        <v>0.36422609171733422</v>
      </c>
      <c r="U68" s="23">
        <v>0.12323637941183285</v>
      </c>
      <c r="V68" s="24">
        <v>0.24201056288726772</v>
      </c>
      <c r="W68" s="18" t="s">
        <v>264</v>
      </c>
    </row>
    <row r="69" spans="1:23" x14ac:dyDescent="0.25">
      <c r="A69" s="19"/>
      <c r="B69" s="64" t="s">
        <v>203</v>
      </c>
      <c r="C69" s="65"/>
      <c r="D69" s="22">
        <v>4.5227582876642122E-2</v>
      </c>
      <c r="E69" s="23">
        <v>0.59307200290086126</v>
      </c>
      <c r="F69" s="23">
        <v>0.62239089686865856</v>
      </c>
      <c r="G69" s="22">
        <v>5.9078780908331609E-2</v>
      </c>
      <c r="H69" s="23">
        <v>0.48480613330152633</v>
      </c>
      <c r="I69" s="23">
        <v>0.50877283472678536</v>
      </c>
      <c r="J69" s="22">
        <v>9.5834682385211506E-2</v>
      </c>
      <c r="K69" s="23">
        <v>0.57030652002481941</v>
      </c>
      <c r="L69" s="23">
        <v>0.59849998777909852</v>
      </c>
      <c r="M69" s="22">
        <v>6.4381904740636695E-2</v>
      </c>
      <c r="N69" s="23">
        <v>0.67229639525779017</v>
      </c>
      <c r="O69" s="23">
        <v>0.70553179775712282</v>
      </c>
      <c r="P69" s="22">
        <v>8.5574147104565235E-2</v>
      </c>
      <c r="Q69" s="23">
        <v>0.56880177006107213</v>
      </c>
      <c r="R69" s="23">
        <v>0.3613994027968177</v>
      </c>
      <c r="S69" s="22">
        <v>7.4744942407069512E-2</v>
      </c>
      <c r="T69" s="23">
        <v>0.64601264969453542</v>
      </c>
      <c r="U69" s="23">
        <v>0.21857923364914808</v>
      </c>
      <c r="V69" s="24">
        <v>0.34819816640884244</v>
      </c>
      <c r="W69" s="18" t="s">
        <v>264</v>
      </c>
    </row>
    <row r="70" spans="1:23" x14ac:dyDescent="0.25">
      <c r="A70" s="19"/>
      <c r="B70" s="56" t="s">
        <v>207</v>
      </c>
      <c r="C70" s="57"/>
      <c r="D70" s="22"/>
      <c r="E70" s="23"/>
      <c r="F70" s="23"/>
      <c r="G70" s="22"/>
      <c r="H70" s="23"/>
      <c r="I70" s="23"/>
      <c r="J70" s="22"/>
      <c r="K70" s="23"/>
      <c r="L70" s="23"/>
      <c r="M70" s="22"/>
      <c r="N70" s="23"/>
      <c r="O70" s="23"/>
      <c r="P70" s="22"/>
      <c r="Q70" s="23"/>
      <c r="R70" s="23"/>
      <c r="S70" s="22"/>
      <c r="T70" s="23"/>
      <c r="U70" s="23"/>
      <c r="V70" s="24"/>
      <c r="W70" s="25"/>
    </row>
    <row r="71" spans="1:23" x14ac:dyDescent="0.25">
      <c r="A71" s="19"/>
      <c r="B71" s="72"/>
      <c r="C71" s="73" t="s">
        <v>208</v>
      </c>
      <c r="D71" s="22">
        <v>4.496240873529584E-2</v>
      </c>
      <c r="E71" s="23">
        <v>0.36414538057424251</v>
      </c>
      <c r="F71" s="23">
        <v>0.38214714047809706</v>
      </c>
      <c r="G71" s="22">
        <v>6.2925341155693593E-2</v>
      </c>
      <c r="H71" s="23">
        <v>0.24547123971241555</v>
      </c>
      <c r="I71" s="23">
        <v>0.25760626752365945</v>
      </c>
      <c r="J71" s="22">
        <v>4.8351981237871058E-2</v>
      </c>
      <c r="K71" s="23">
        <v>0.19310890800427985</v>
      </c>
      <c r="L71" s="23">
        <v>0.20265537044108622</v>
      </c>
      <c r="M71" s="22">
        <v>6.4382098441437649E-2</v>
      </c>
      <c r="N71" s="23">
        <v>0.23197781086868999</v>
      </c>
      <c r="O71" s="23">
        <v>0.24344578239065337</v>
      </c>
      <c r="P71" s="22">
        <v>6.6299993134143087E-2</v>
      </c>
      <c r="Q71" s="23">
        <v>0.44706495580502403</v>
      </c>
      <c r="R71" s="23">
        <v>0.28405152118632432</v>
      </c>
      <c r="S71" s="22">
        <v>6.0277762875960428E-2</v>
      </c>
      <c r="T71" s="23">
        <v>0.37391645356611458</v>
      </c>
      <c r="U71" s="23">
        <v>0.12651512614797014</v>
      </c>
      <c r="V71" s="24">
        <v>0.48180518192352118</v>
      </c>
      <c r="W71" s="18" t="s">
        <v>264</v>
      </c>
    </row>
    <row r="72" spans="1:23" x14ac:dyDescent="0.25">
      <c r="A72" s="19"/>
      <c r="B72" s="72"/>
      <c r="C72" s="74" t="s">
        <v>212</v>
      </c>
      <c r="D72" s="22">
        <v>1.2688696731429024E-2</v>
      </c>
      <c r="E72" s="23">
        <v>0.66714839892208933</v>
      </c>
      <c r="F72" s="23">
        <v>0.70012930692838449</v>
      </c>
      <c r="G72" s="22">
        <v>2.5409659561868827E-2</v>
      </c>
      <c r="H72" s="23">
        <v>0.75058192373722343</v>
      </c>
      <c r="I72" s="23">
        <v>0.78768742143153214</v>
      </c>
      <c r="J72" s="22">
        <v>4.1788227583593194E-3</v>
      </c>
      <c r="K72" s="23">
        <v>1.2280463652878373</v>
      </c>
      <c r="L72" s="23">
        <v>1.2887556231777795</v>
      </c>
      <c r="M72" s="22">
        <v>1.2003887018260452E-2</v>
      </c>
      <c r="N72" s="23">
        <v>1.2211933482616939</v>
      </c>
      <c r="O72" s="23">
        <v>1.2815638228697308</v>
      </c>
      <c r="P72" s="22">
        <v>6.3692465079612324E-3</v>
      </c>
      <c r="Q72" s="23">
        <v>1.560543806131061</v>
      </c>
      <c r="R72" s="23">
        <v>0.99152223016725838</v>
      </c>
      <c r="S72" s="22">
        <v>1.0426813934549679E-2</v>
      </c>
      <c r="T72" s="23">
        <v>1.2551541924708642</v>
      </c>
      <c r="U72" s="23">
        <v>0.42468307955195989</v>
      </c>
      <c r="V72" s="24">
        <v>3.880694685287478E-2</v>
      </c>
      <c r="W72" s="25" t="s">
        <v>266</v>
      </c>
    </row>
    <row r="73" spans="1:23" ht="12.6" thickBot="1" x14ac:dyDescent="0.3">
      <c r="A73" s="28"/>
      <c r="B73" s="75"/>
      <c r="C73" s="76" t="s">
        <v>215</v>
      </c>
      <c r="D73" s="22">
        <v>3.3377703415811394E-2</v>
      </c>
      <c r="E73" s="23">
        <v>0.58094676490301778</v>
      </c>
      <c r="F73" s="23">
        <v>0.6096662399715006</v>
      </c>
      <c r="G73" s="22">
        <v>1.6334846417110981E-2</v>
      </c>
      <c r="H73" s="23">
        <v>0.71590971934103864</v>
      </c>
      <c r="I73" s="23">
        <v>0.75130117442441757</v>
      </c>
      <c r="J73" s="22">
        <v>2.4002057399894725E-2</v>
      </c>
      <c r="K73" s="23">
        <v>0.93589861990685852</v>
      </c>
      <c r="L73" s="23">
        <v>0.9821653670597229</v>
      </c>
      <c r="M73" s="22">
        <v>1.9167639137259346E-2</v>
      </c>
      <c r="N73" s="23">
        <v>0.26674450999774363</v>
      </c>
      <c r="O73" s="23">
        <v>0.27993119553822293</v>
      </c>
      <c r="P73" s="22">
        <v>3.9759817515170395E-2</v>
      </c>
      <c r="Q73" s="23">
        <v>0.63619371307471628</v>
      </c>
      <c r="R73" s="23">
        <v>0.40421820055800106</v>
      </c>
      <c r="S73" s="22">
        <v>3.1386373378724755E-2</v>
      </c>
      <c r="T73" s="23">
        <v>0.7638721296851918</v>
      </c>
      <c r="U73" s="23">
        <v>0.25845714444056378</v>
      </c>
      <c r="V73" s="24">
        <v>0.25599371260982745</v>
      </c>
      <c r="W73" s="18" t="s">
        <v>264</v>
      </c>
    </row>
    <row r="74" spans="1:23" ht="13.2" thickTop="1" thickBot="1" x14ac:dyDescent="0.3">
      <c r="A74" s="84" t="s">
        <v>280</v>
      </c>
      <c r="B74" s="85"/>
      <c r="C74" s="86"/>
      <c r="D74" s="219">
        <v>0.14796444549028101</v>
      </c>
      <c r="E74" s="219">
        <v>0.30209357682403171</v>
      </c>
      <c r="F74" s="219">
        <v>0.31702776610279454</v>
      </c>
      <c r="G74" s="219">
        <v>0.17457450444036368</v>
      </c>
      <c r="H74" s="219">
        <v>0.22919149424549173</v>
      </c>
      <c r="I74" s="219">
        <v>0.24052172242223449</v>
      </c>
      <c r="J74" s="219">
        <v>0.1801867214855411</v>
      </c>
      <c r="K74" s="219">
        <v>0.34037047682577143</v>
      </c>
      <c r="L74" s="219">
        <v>0.35719690914935481</v>
      </c>
      <c r="M74" s="219">
        <v>0.16902943373098284</v>
      </c>
      <c r="N74" s="219">
        <v>0.2641830067371449</v>
      </c>
      <c r="O74" s="219">
        <v>0.27724306272484089</v>
      </c>
      <c r="P74" s="219">
        <v>0.20952248160371134</v>
      </c>
      <c r="Q74" s="219">
        <v>0.21105867574231371</v>
      </c>
      <c r="R74" s="219">
        <v>0.1341002848148127</v>
      </c>
      <c r="S74" s="219">
        <v>0.18759291140845666</v>
      </c>
      <c r="T74" s="219">
        <v>0.28715544910696456</v>
      </c>
      <c r="U74" s="219">
        <v>9.7159425645389472E-2</v>
      </c>
      <c r="V74" s="24">
        <v>0.23719908897609665</v>
      </c>
      <c r="W74" s="18" t="s">
        <v>264</v>
      </c>
    </row>
    <row r="75" spans="1:23" ht="13.2" thickTop="1" thickBot="1" x14ac:dyDescent="0.3">
      <c r="A75" s="87" t="s">
        <v>281</v>
      </c>
      <c r="B75" s="88"/>
      <c r="C75" s="89"/>
      <c r="D75" s="219">
        <v>1</v>
      </c>
      <c r="E75" s="219"/>
      <c r="F75" s="219"/>
      <c r="G75" s="219">
        <v>1</v>
      </c>
      <c r="H75" s="219"/>
      <c r="I75" s="219"/>
      <c r="J75" s="219">
        <v>1</v>
      </c>
      <c r="K75" s="219"/>
      <c r="L75" s="219"/>
      <c r="M75" s="219">
        <v>1.0000000000000002</v>
      </c>
      <c r="N75" s="219"/>
      <c r="O75" s="219"/>
      <c r="P75" s="219">
        <v>1</v>
      </c>
      <c r="Q75" s="219"/>
      <c r="R75" s="219"/>
      <c r="S75" s="219">
        <v>0.99999999999999989</v>
      </c>
      <c r="T75" s="220"/>
      <c r="U75" s="220"/>
      <c r="V75" s="90"/>
      <c r="W75" s="25"/>
    </row>
    <row r="76" spans="1:23" ht="12.6" thickBot="1" x14ac:dyDescent="0.3">
      <c r="A76" s="87" t="s">
        <v>282</v>
      </c>
      <c r="B76" s="88"/>
      <c r="C76" s="89"/>
      <c r="D76" s="221">
        <f>87.3/607.6</f>
        <v>0.14368005266622777</v>
      </c>
      <c r="E76" s="220"/>
      <c r="F76" s="220"/>
      <c r="G76" s="219">
        <v>0.15523399007071434</v>
      </c>
      <c r="H76" s="220"/>
      <c r="I76" s="220"/>
      <c r="J76" s="219">
        <v>0.13483026380068228</v>
      </c>
      <c r="K76" s="220"/>
      <c r="L76" s="220"/>
      <c r="M76" s="219">
        <v>0.10981219286266648</v>
      </c>
      <c r="N76" s="220"/>
      <c r="O76" s="220"/>
      <c r="P76" s="219">
        <v>0.12411664264841539</v>
      </c>
      <c r="Q76" s="220"/>
      <c r="R76" s="220"/>
      <c r="S76" s="219">
        <v>0.13214856065917621</v>
      </c>
      <c r="T76" s="220"/>
      <c r="U76" s="220"/>
      <c r="V76" s="90"/>
      <c r="W76" s="91"/>
    </row>
    <row r="77" spans="1:23" x14ac:dyDescent="0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3" x14ac:dyDescent="0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80" spans="1:23" ht="15.75" customHeight="1" x14ac:dyDescent="0.25"/>
    <row r="154" spans="5:5" x14ac:dyDescent="0.25">
      <c r="E154" s="103"/>
    </row>
  </sheetData>
  <mergeCells count="8">
    <mergeCell ref="W3:X4"/>
    <mergeCell ref="V3:V4"/>
    <mergeCell ref="D3:F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AC65DA683FB6644A6731A1ED34BA41C" ma:contentTypeVersion="0" ma:contentTypeDescription="Luo uusi asiakirja." ma:contentTypeScope="" ma:versionID="98131f833eb1ec1318672346ee20df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abf2a10b083844fea3f2ad2ecd5cc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E0223-C34E-42D5-B5A1-E871CAE42F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95F7E6-05B3-44E4-A0D0-5161AA01677F}">
  <ds:schemaRefs>
    <ds:schemaRef ds:uri="429710a1-1477-4f54-a8ea-c432e0e484b1"/>
    <ds:schemaRef ds:uri="http://purl.org/dc/dcmitype/"/>
    <ds:schemaRef ds:uri="http://purl.org/dc/elements/1.1/"/>
    <ds:schemaRef ds:uri="http://schemas.microsoft.com/office/2006/metadata/properties"/>
    <ds:schemaRef ds:uri="01b8f78d-8373-4d8a-a0a1-4e94d0a3cd47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F875EA-09A9-4C51-B56A-D6B6CEF4B6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2018 tulokset kg per asukas</vt:lpstr>
      <vt:lpstr>2015 tulokset kg per as</vt:lpstr>
      <vt:lpstr>2018 tulokset prosentteina</vt:lpstr>
      <vt:lpstr>2015 tulokset prosentteina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Kainulainen Aino</dc:creator>
  <cp:lastModifiedBy>Stjernberg Henna-Kaisa</cp:lastModifiedBy>
  <dcterms:created xsi:type="dcterms:W3CDTF">2019-03-13T10:16:55Z</dcterms:created>
  <dcterms:modified xsi:type="dcterms:W3CDTF">2019-03-18T10:17:09Z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0x0101000AC65DA683FB6644A6731A1ED34BA41C</vt:lpwstr>
  </property>
  <property fmtid="{D5CDD505-2E9C-101B-9397-08002B2CF9AE}" pid="3" name="AuthorIds_UIVersion_6656">
    <vt:lpwstr>6</vt:lpwstr>
  </property>
</Properties>
</file>